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40" windowWidth="16755" windowHeight="11475" activeTab="0"/>
  </bookViews>
  <sheets>
    <sheet name="Matkalasku" sheetId="1" r:id="rId1"/>
    <sheet name="Hinnasto ja ohjeita" sheetId="2" r:id="rId2"/>
    <sheet name="Keräily" sheetId="3" r:id="rId3"/>
  </sheets>
  <definedNames/>
  <calcPr fullCalcOnLoad="1"/>
</workbook>
</file>

<file path=xl/comments1.xml><?xml version="1.0" encoding="utf-8"?>
<comments xmlns="http://schemas.openxmlformats.org/spreadsheetml/2006/main">
  <authors>
    <author>jussi kettunen</author>
  </authors>
  <commentList>
    <comment ref="Q5" authorId="0">
      <text>
        <r>
          <rPr>
            <sz val="8"/>
            <rFont val="Tahoma"/>
            <family val="0"/>
          </rPr>
          <t xml:space="preserve">Esim. Aikaisemmat kilometrit 4970, nyt rivillä tulossa 40 km: jaa kahdelle riville, ensimmäiselle 30 km, josta km-korvaus suurempi, toiselle puuttuvat 10 km, joista korvaus on alennettu.
Jos 40 km yhdellä rivillä, á-hinnaksi tulee alennettu!
</t>
        </r>
      </text>
    </comment>
  </commentList>
</comments>
</file>

<file path=xl/sharedStrings.xml><?xml version="1.0" encoding="utf-8"?>
<sst xmlns="http://schemas.openxmlformats.org/spreadsheetml/2006/main" count="74" uniqueCount="48">
  <si>
    <t>Maksun saaja:</t>
  </si>
  <si>
    <t>Matka</t>
  </si>
  <si>
    <t>alkoi</t>
  </si>
  <si>
    <t>päättyi</t>
  </si>
  <si>
    <t>Matkustamiskustannukset</t>
  </si>
  <si>
    <t>km</t>
  </si>
  <si>
    <t>Päivä-</t>
  </si>
  <si>
    <t>määrä</t>
  </si>
  <si>
    <t>klo</t>
  </si>
  <si>
    <t>Voimassa olevat hinnat</t>
  </si>
  <si>
    <t>Kilometrikorvaukset</t>
  </si>
  <si>
    <t>viimeinen voimassaolopäivä</t>
  </si>
  <si>
    <t>koko</t>
  </si>
  <si>
    <t>osa</t>
  </si>
  <si>
    <t>Yhteensä</t>
  </si>
  <si>
    <t>koodi</t>
  </si>
  <si>
    <t>väline</t>
  </si>
  <si>
    <t>à</t>
  </si>
  <si>
    <t>KERÄILY KIRJANPITOVIENTEJÄ VARTEN</t>
  </si>
  <si>
    <t>tavien</t>
  </si>
  <si>
    <t>Kilometri-</t>
  </si>
  <si>
    <t>seuranta</t>
  </si>
  <si>
    <t>Kilometrit à-hinnoittain</t>
  </si>
  <si>
    <t>Päivärahat aterioiden lukumäärän mukaan</t>
  </si>
  <si>
    <t>kyydissä:</t>
  </si>
  <si>
    <t>à-hinta</t>
  </si>
  <si>
    <t>5000 kilometriin saakka</t>
  </si>
  <si>
    <t>Yli 5000 km</t>
  </si>
  <si>
    <t>Aterioita</t>
  </si>
  <si>
    <t>0-1</t>
  </si>
  <si>
    <t>kulku-</t>
  </si>
  <si>
    <t>kuljetet-</t>
  </si>
  <si>
    <t>oma</t>
  </si>
  <si>
    <t>auto,</t>
  </si>
  <si>
    <t>välineet</t>
  </si>
  <si>
    <t xml:space="preserve">Julkiset </t>
  </si>
  <si>
    <t>Laskuttajan allekirjoitus:</t>
  </si>
  <si>
    <t>YHT.</t>
  </si>
  <si>
    <t>Matkan lähtö- ja päätepiste, matkareitti,</t>
  </si>
  <si>
    <t>matkan tarkoitus</t>
  </si>
  <si>
    <t>Keräily kustannuspaikoittain. Normaalisti vain yhden kustannuspaikan tilit yhdelle matkalaskulle.</t>
  </si>
  <si>
    <t>KUSTANNUSPAIKKA 1</t>
  </si>
  <si>
    <t>à €</t>
  </si>
  <si>
    <t>€</t>
  </si>
  <si>
    <t>Hyväksyn ___ / ___ 2012</t>
  </si>
  <si>
    <t>Tilinumero</t>
  </si>
  <si>
    <t>Ryhmä</t>
  </si>
  <si>
    <t>BANDY BOYS -88    M A T K A L A S K U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</si>
</sst>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00"/>
    <numFmt numFmtId="174" formatCode="0.0000"/>
    <numFmt numFmtId="175" formatCode="##,###,##0"/>
    <numFmt numFmtId="176" formatCode="##,###,###"/>
    <numFmt numFmtId="177" formatCode="00,000,000"/>
    <numFmt numFmtId="178" formatCode="#,##0.0"/>
    <numFmt numFmtId="179" formatCode="d\.m\.yyyy"/>
    <numFmt numFmtId="180" formatCode="d\.m\."/>
    <numFmt numFmtId="181" formatCode="dd\.mm\.yy"/>
    <numFmt numFmtId="182" formatCode="dd\.mm\."/>
  </numFmts>
  <fonts count="5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i/>
      <sz val="9"/>
      <name val="Arial"/>
      <family val="2"/>
    </font>
    <font>
      <b/>
      <i/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29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9"/>
      </top>
      <bottom style="thin">
        <color indexed="29"/>
      </bottom>
    </border>
    <border>
      <left>
        <color indexed="63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2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2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5" fillId="0" borderId="13" xfId="0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4" fontId="1" fillId="0" borderId="18" xfId="0" applyNumberFormat="1" applyFont="1" applyBorder="1" applyAlignment="1">
      <alignment/>
    </xf>
    <xf numFmtId="0" fontId="6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7" fillId="0" borderId="11" xfId="0" applyFont="1" applyBorder="1" applyAlignment="1">
      <alignment horizontal="left"/>
    </xf>
    <xf numFmtId="0" fontId="1" fillId="0" borderId="19" xfId="0" applyFont="1" applyBorder="1" applyAlignment="1">
      <alignment/>
    </xf>
    <xf numFmtId="182" fontId="1" fillId="0" borderId="20" xfId="0" applyNumberFormat="1" applyFont="1" applyBorder="1" applyAlignment="1" applyProtection="1">
      <alignment horizontal="center"/>
      <protection locked="0"/>
    </xf>
    <xf numFmtId="20" fontId="1" fillId="0" borderId="20" xfId="0" applyNumberFormat="1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4" fontId="1" fillId="33" borderId="20" xfId="0" applyNumberFormat="1" applyFont="1" applyFill="1" applyBorder="1" applyAlignment="1">
      <alignment/>
    </xf>
    <xf numFmtId="4" fontId="1" fillId="0" borderId="0" xfId="0" applyNumberFormat="1" applyFont="1" applyAlignment="1" applyProtection="1">
      <alignment/>
      <protection locked="0"/>
    </xf>
    <xf numFmtId="4" fontId="1" fillId="33" borderId="10" xfId="0" applyNumberFormat="1" applyFont="1" applyFill="1" applyBorder="1" applyAlignment="1">
      <alignment/>
    </xf>
    <xf numFmtId="182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20" fontId="1" fillId="0" borderId="10" xfId="0" applyNumberFormat="1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/>
    </xf>
    <xf numFmtId="1" fontId="1" fillId="0" borderId="10" xfId="0" applyNumberFormat="1" applyFont="1" applyFill="1" applyBorder="1" applyAlignment="1" applyProtection="1">
      <alignment/>
      <protection locked="0"/>
    </xf>
    <xf numFmtId="20" fontId="6" fillId="0" borderId="17" xfId="0" applyNumberFormat="1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33" borderId="23" xfId="0" applyFont="1" applyFill="1" applyBorder="1" applyAlignment="1">
      <alignment/>
    </xf>
    <xf numFmtId="2" fontId="1" fillId="33" borderId="23" xfId="0" applyNumberFormat="1" applyFont="1" applyFill="1" applyBorder="1" applyAlignment="1">
      <alignment/>
    </xf>
    <xf numFmtId="2" fontId="1" fillId="33" borderId="24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/>
    </xf>
    <xf numFmtId="2" fontId="1" fillId="33" borderId="26" xfId="0" applyNumberFormat="1" applyFont="1" applyFill="1" applyBorder="1" applyAlignment="1">
      <alignment/>
    </xf>
    <xf numFmtId="1" fontId="1" fillId="33" borderId="23" xfId="0" applyNumberFormat="1" applyFont="1" applyFill="1" applyBorder="1" applyAlignment="1">
      <alignment/>
    </xf>
    <xf numFmtId="4" fontId="1" fillId="33" borderId="23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27" xfId="0" applyNumberFormat="1" applyFont="1" applyFill="1" applyBorder="1" applyAlignment="1" applyProtection="1">
      <alignment horizontal="left"/>
      <protection locked="0"/>
    </xf>
    <xf numFmtId="0" fontId="1" fillId="0" borderId="28" xfId="0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2" fontId="8" fillId="33" borderId="0" xfId="0" applyNumberFormat="1" applyFont="1" applyFill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33" borderId="0" xfId="0" applyNumberFormat="1" applyFont="1" applyFill="1" applyAlignment="1">
      <alignment/>
    </xf>
    <xf numFmtId="2" fontId="1" fillId="33" borderId="0" xfId="0" applyNumberFormat="1" applyFont="1" applyFill="1" applyAlignment="1">
      <alignment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4" fontId="1" fillId="33" borderId="13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2" fontId="1" fillId="0" borderId="13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0" xfId="57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9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20" xfId="0" applyFont="1" applyBorder="1" applyAlignment="1">
      <alignment/>
    </xf>
    <xf numFmtId="0" fontId="6" fillId="0" borderId="29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10" fillId="0" borderId="0" xfId="0" applyFont="1" applyBorder="1" applyAlignment="1">
      <alignment shrinkToFit="1"/>
    </xf>
    <xf numFmtId="0" fontId="10" fillId="0" borderId="18" xfId="0" applyFont="1" applyBorder="1" applyAlignment="1">
      <alignment shrinkToFit="1"/>
    </xf>
    <xf numFmtId="0" fontId="6" fillId="0" borderId="19" xfId="0" applyFont="1" applyBorder="1" applyAlignment="1">
      <alignment/>
    </xf>
    <xf numFmtId="0" fontId="10" fillId="0" borderId="13" xfId="0" applyFont="1" applyBorder="1" applyAlignment="1">
      <alignment shrinkToFit="1"/>
    </xf>
    <xf numFmtId="0" fontId="10" fillId="0" borderId="22" xfId="0" applyFont="1" applyBorder="1" applyAlignment="1">
      <alignment shrinkToFit="1"/>
    </xf>
    <xf numFmtId="0" fontId="10" fillId="0" borderId="19" xfId="0" applyFont="1" applyBorder="1" applyAlignment="1">
      <alignment/>
    </xf>
    <xf numFmtId="2" fontId="10" fillId="0" borderId="13" xfId="0" applyNumberFormat="1" applyFont="1" applyBorder="1" applyAlignment="1">
      <alignment/>
    </xf>
    <xf numFmtId="2" fontId="10" fillId="0" borderId="22" xfId="0" applyNumberFormat="1" applyFont="1" applyBorder="1" applyAlignment="1">
      <alignment/>
    </xf>
    <xf numFmtId="4" fontId="10" fillId="0" borderId="20" xfId="0" applyNumberFormat="1" applyFont="1" applyBorder="1" applyAlignment="1">
      <alignment shrinkToFit="1"/>
    </xf>
    <xf numFmtId="4" fontId="10" fillId="0" borderId="10" xfId="0" applyNumberFormat="1" applyFont="1" applyBorder="1" applyAlignment="1">
      <alignment shrinkToFit="1"/>
    </xf>
    <xf numFmtId="4" fontId="10" fillId="0" borderId="11" xfId="0" applyNumberFormat="1" applyFont="1" applyBorder="1" applyAlignment="1">
      <alignment shrinkToFit="1"/>
    </xf>
    <xf numFmtId="4" fontId="6" fillId="0" borderId="30" xfId="0" applyNumberFormat="1" applyFont="1" applyBorder="1" applyAlignment="1">
      <alignment/>
    </xf>
    <xf numFmtId="0" fontId="6" fillId="0" borderId="24" xfId="0" applyFont="1" applyBorder="1" applyAlignment="1">
      <alignment/>
    </xf>
    <xf numFmtId="1" fontId="6" fillId="0" borderId="25" xfId="0" applyNumberFormat="1" applyFont="1" applyBorder="1" applyAlignment="1">
      <alignment shrinkToFit="1"/>
    </xf>
    <xf numFmtId="1" fontId="6" fillId="0" borderId="26" xfId="0" applyNumberFormat="1" applyFont="1" applyBorder="1" applyAlignment="1">
      <alignment shrinkToFit="1"/>
    </xf>
    <xf numFmtId="0" fontId="7" fillId="0" borderId="24" xfId="0" applyFont="1" applyBorder="1" applyAlignment="1">
      <alignment/>
    </xf>
    <xf numFmtId="1" fontId="10" fillId="0" borderId="25" xfId="0" applyNumberFormat="1" applyFont="1" applyBorder="1" applyAlignment="1">
      <alignment/>
    </xf>
    <xf numFmtId="1" fontId="10" fillId="0" borderId="26" xfId="0" applyNumberFormat="1" applyFont="1" applyBorder="1" applyAlignment="1">
      <alignment/>
    </xf>
    <xf numFmtId="2" fontId="10" fillId="0" borderId="13" xfId="0" applyNumberFormat="1" applyFont="1" applyBorder="1" applyAlignment="1">
      <alignment shrinkToFit="1"/>
    </xf>
    <xf numFmtId="0" fontId="6" fillId="0" borderId="19" xfId="0" applyFont="1" applyBorder="1" applyAlignment="1">
      <alignment wrapText="1"/>
    </xf>
    <xf numFmtId="0" fontId="13" fillId="33" borderId="31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2" fontId="16" fillId="33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2" fontId="16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6" fillId="0" borderId="13" xfId="0" applyFont="1" applyBorder="1" applyAlignment="1">
      <alignment/>
    </xf>
    <xf numFmtId="2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10" fillId="0" borderId="16" xfId="0" applyNumberFormat="1" applyFont="1" applyBorder="1" applyAlignment="1">
      <alignment shrinkToFit="1"/>
    </xf>
    <xf numFmtId="0" fontId="10" fillId="0" borderId="21" xfId="0" applyNumberFormat="1" applyFont="1" applyBorder="1" applyAlignment="1">
      <alignment shrinkToFit="1"/>
    </xf>
    <xf numFmtId="0" fontId="10" fillId="0" borderId="0" xfId="0" applyNumberFormat="1" applyFont="1" applyAlignment="1">
      <alignment/>
    </xf>
    <xf numFmtId="0" fontId="10" fillId="0" borderId="0" xfId="0" applyNumberFormat="1" applyFont="1" applyBorder="1" applyAlignment="1">
      <alignment shrinkToFit="1"/>
    </xf>
    <xf numFmtId="0" fontId="10" fillId="0" borderId="18" xfId="0" applyNumberFormat="1" applyFont="1" applyBorder="1" applyAlignment="1">
      <alignment shrinkToFit="1"/>
    </xf>
    <xf numFmtId="0" fontId="10" fillId="0" borderId="13" xfId="0" applyNumberFormat="1" applyFont="1" applyBorder="1" applyAlignment="1">
      <alignment shrinkToFit="1"/>
    </xf>
    <xf numFmtId="0" fontId="10" fillId="0" borderId="22" xfId="0" applyNumberFormat="1" applyFont="1" applyBorder="1" applyAlignment="1">
      <alignment shrinkToFit="1"/>
    </xf>
    <xf numFmtId="0" fontId="1" fillId="0" borderId="20" xfId="0" applyNumberFormat="1" applyFont="1" applyBorder="1" applyAlignment="1" applyProtection="1">
      <alignment/>
      <protection locked="0"/>
    </xf>
    <xf numFmtId="0" fontId="1" fillId="0" borderId="10" xfId="0" applyNumberFormat="1" applyFont="1" applyBorder="1" applyAlignment="1" applyProtection="1">
      <alignment/>
      <protection locked="0"/>
    </xf>
    <xf numFmtId="4" fontId="6" fillId="33" borderId="0" xfId="0" applyNumberFormat="1" applyFont="1" applyFill="1" applyBorder="1" applyAlignment="1">
      <alignment/>
    </xf>
    <xf numFmtId="4" fontId="1" fillId="33" borderId="0" xfId="0" applyNumberFormat="1" applyFont="1" applyFill="1" applyAlignment="1">
      <alignment/>
    </xf>
    <xf numFmtId="4" fontId="1" fillId="33" borderId="0" xfId="0" applyNumberFormat="1" applyFont="1" applyFill="1" applyBorder="1" applyAlignment="1">
      <alignment/>
    </xf>
    <xf numFmtId="4" fontId="8" fillId="33" borderId="0" xfId="0" applyNumberFormat="1" applyFont="1" applyFill="1" applyAlignment="1">
      <alignment/>
    </xf>
    <xf numFmtId="4" fontId="16" fillId="33" borderId="0" xfId="0" applyNumberFormat="1" applyFont="1" applyFill="1" applyAlignment="1">
      <alignment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/>
      <protection locked="0"/>
    </xf>
    <xf numFmtId="0" fontId="1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179" fontId="1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showGridLines="0" showZeros="0" tabSelected="1" zoomScale="90" zoomScaleNormal="90" zoomScalePageLayoutView="0" workbookViewId="0" topLeftCell="B1">
      <selection activeCell="B69" sqref="B69"/>
    </sheetView>
  </sheetViews>
  <sheetFormatPr defaultColWidth="8.8515625" defaultRowHeight="12.75"/>
  <cols>
    <col min="1" max="1" width="4.57421875" style="6" hidden="1" customWidth="1"/>
    <col min="2" max="2" width="6.8515625" style="6" customWidth="1"/>
    <col min="3" max="3" width="7.28125" style="6" customWidth="1"/>
    <col min="4" max="4" width="7.140625" style="6" customWidth="1"/>
    <col min="5" max="5" width="6.28125" style="6" customWidth="1"/>
    <col min="6" max="6" width="8.28125" style="6" customWidth="1"/>
    <col min="7" max="7" width="8.00390625" style="6" customWidth="1"/>
    <col min="8" max="8" width="8.28125" style="6" customWidth="1"/>
    <col min="9" max="9" width="6.421875" style="6" customWidth="1"/>
    <col min="10" max="10" width="7.7109375" style="6" customWidth="1"/>
    <col min="11" max="12" width="6.421875" style="6" customWidth="1"/>
    <col min="13" max="13" width="8.7109375" style="6" customWidth="1"/>
    <col min="14" max="14" width="8.57421875" style="6" customWidth="1"/>
    <col min="15" max="15" width="7.28125" style="6" customWidth="1"/>
    <col min="16" max="16" width="6.421875" style="6" customWidth="1"/>
    <col min="17" max="17" width="5.8515625" style="6" customWidth="1"/>
    <col min="18" max="18" width="6.421875" style="6" customWidth="1"/>
    <col min="19" max="19" width="8.28125" style="18" customWidth="1"/>
    <col min="20" max="20" width="8.8515625" style="6" customWidth="1"/>
    <col min="21" max="21" width="3.140625" style="6" customWidth="1"/>
    <col min="22" max="22" width="10.7109375" style="6" hidden="1" customWidth="1"/>
    <col min="23" max="16384" width="8.8515625" style="6" customWidth="1"/>
  </cols>
  <sheetData>
    <row r="1" spans="2:19" ht="12.75">
      <c r="B1" s="7"/>
      <c r="R1" s="176">
        <f ca="1">TODAY()</f>
        <v>41176</v>
      </c>
      <c r="S1" s="177"/>
    </row>
    <row r="2" spans="2:21" ht="19.5" customHeight="1">
      <c r="B2" s="174" t="s">
        <v>47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</row>
    <row r="3" spans="13:19" ht="12.75">
      <c r="M3" s="82"/>
      <c r="P3" s="10"/>
      <c r="S3" s="6"/>
    </row>
    <row r="4" spans="14:19" ht="4.5" customHeight="1">
      <c r="N4" s="9"/>
      <c r="O4" s="9"/>
      <c r="P4" s="9"/>
      <c r="Q4" s="11"/>
      <c r="S4" s="6"/>
    </row>
    <row r="5" spans="2:19" ht="15" customHeight="1">
      <c r="B5" s="98" t="s">
        <v>0</v>
      </c>
      <c r="D5" s="12"/>
      <c r="E5" s="12"/>
      <c r="F5" s="13"/>
      <c r="G5" s="13"/>
      <c r="H5" s="13"/>
      <c r="I5" s="11"/>
      <c r="L5" s="9"/>
      <c r="M5" s="130"/>
      <c r="N5" s="14"/>
      <c r="O5" s="14"/>
      <c r="P5" s="14"/>
      <c r="Q5" s="131"/>
      <c r="R5" s="15"/>
      <c r="S5" s="16"/>
    </row>
    <row r="6" spans="2:19" ht="15" customHeight="1">
      <c r="B6" s="98"/>
      <c r="D6" s="169"/>
      <c r="E6" s="169"/>
      <c r="F6" s="11"/>
      <c r="G6" s="11"/>
      <c r="H6" s="11"/>
      <c r="I6" s="11"/>
      <c r="L6" s="9"/>
      <c r="M6" s="170"/>
      <c r="N6" s="171"/>
      <c r="O6" s="171"/>
      <c r="P6" s="171"/>
      <c r="Q6" s="172"/>
      <c r="R6" s="173"/>
      <c r="S6" s="171"/>
    </row>
    <row r="7" spans="2:19" ht="15" customHeight="1">
      <c r="B7" s="98" t="s">
        <v>45</v>
      </c>
      <c r="D7" s="169"/>
      <c r="E7" s="169"/>
      <c r="F7" s="13"/>
      <c r="G7" s="13"/>
      <c r="H7" s="13"/>
      <c r="I7" s="11"/>
      <c r="J7" s="6" t="s">
        <v>46</v>
      </c>
      <c r="K7" s="19"/>
      <c r="L7" s="19"/>
      <c r="M7" s="170"/>
      <c r="N7" s="171"/>
      <c r="O7" s="171"/>
      <c r="P7" s="171"/>
      <c r="Q7" s="172"/>
      <c r="R7" s="173"/>
      <c r="S7" s="171"/>
    </row>
    <row r="8" spans="2:20" ht="12.75">
      <c r="B8" s="9"/>
      <c r="D8" s="17"/>
      <c r="E8" s="17"/>
      <c r="G8" s="9"/>
      <c r="H8" s="9"/>
      <c r="K8" s="9"/>
      <c r="L8" s="9"/>
      <c r="M8" s="132"/>
      <c r="Q8" s="9"/>
      <c r="R8" s="9"/>
      <c r="S8" s="9"/>
      <c r="T8" s="18"/>
    </row>
    <row r="9" spans="14:20" s="19" customFormat="1" ht="6" customHeight="1">
      <c r="N9" s="20"/>
      <c r="T9" s="21"/>
    </row>
    <row r="10" spans="1:20" ht="12.75" customHeight="1">
      <c r="A10" s="22"/>
      <c r="B10" s="26" t="s">
        <v>6</v>
      </c>
      <c r="C10" s="23" t="s">
        <v>1</v>
      </c>
      <c r="E10" s="23"/>
      <c r="F10" s="9"/>
      <c r="I10" s="24"/>
      <c r="J10" s="23" t="s">
        <v>4</v>
      </c>
      <c r="K10" s="9"/>
      <c r="P10" s="23"/>
      <c r="Q10" s="9"/>
      <c r="S10" s="6"/>
      <c r="T10" s="25"/>
    </row>
    <row r="11" spans="1:20" ht="12.75" customHeight="1">
      <c r="A11" s="22"/>
      <c r="B11" s="26" t="s">
        <v>7</v>
      </c>
      <c r="C11" s="23"/>
      <c r="E11" s="23"/>
      <c r="F11" s="9"/>
      <c r="I11" s="9"/>
      <c r="J11" s="23"/>
      <c r="M11" s="9"/>
      <c r="N11" s="9"/>
      <c r="P11" s="23"/>
      <c r="Q11" s="9"/>
      <c r="S11" s="6"/>
      <c r="T11" s="25"/>
    </row>
    <row r="12" spans="1:22" ht="12.75" customHeight="1">
      <c r="A12" s="22"/>
      <c r="B12" s="22"/>
      <c r="E12" s="109" t="s">
        <v>38</v>
      </c>
      <c r="F12" s="98"/>
      <c r="G12" s="109"/>
      <c r="H12" s="109"/>
      <c r="I12" s="98"/>
      <c r="J12" s="22"/>
      <c r="K12" s="109" t="s">
        <v>32</v>
      </c>
      <c r="L12" s="26" t="s">
        <v>31</v>
      </c>
      <c r="M12" s="22"/>
      <c r="N12" s="22"/>
      <c r="O12" s="98"/>
      <c r="P12" s="109"/>
      <c r="Q12" s="23"/>
      <c r="R12" s="109"/>
      <c r="S12" s="23"/>
      <c r="T12" s="27"/>
      <c r="V12" s="28" t="s">
        <v>20</v>
      </c>
    </row>
    <row r="13" spans="1:22" ht="12.75" customHeight="1">
      <c r="A13" s="22"/>
      <c r="B13" s="22"/>
      <c r="C13" s="109" t="s">
        <v>2</v>
      </c>
      <c r="D13" s="109" t="s">
        <v>3</v>
      </c>
      <c r="E13" s="109" t="s">
        <v>39</v>
      </c>
      <c r="F13" s="98"/>
      <c r="G13" s="99"/>
      <c r="H13" s="99"/>
      <c r="I13" s="98"/>
      <c r="J13" s="109" t="s">
        <v>30</v>
      </c>
      <c r="K13" s="26" t="s">
        <v>33</v>
      </c>
      <c r="L13" s="29" t="s">
        <v>19</v>
      </c>
      <c r="M13" s="23"/>
      <c r="N13" s="22"/>
      <c r="O13" s="98"/>
      <c r="P13" s="151"/>
      <c r="Q13" s="23"/>
      <c r="R13" s="109"/>
      <c r="S13" s="23"/>
      <c r="T13" s="27"/>
      <c r="V13" s="28"/>
    </row>
    <row r="14" spans="1:22" ht="12.75" customHeight="1">
      <c r="A14" s="30" t="s">
        <v>15</v>
      </c>
      <c r="B14" s="5">
        <v>2012</v>
      </c>
      <c r="C14" s="112" t="s">
        <v>8</v>
      </c>
      <c r="D14" s="112" t="s">
        <v>8</v>
      </c>
      <c r="E14" s="31"/>
      <c r="F14" s="19"/>
      <c r="G14" s="19"/>
      <c r="H14" s="19"/>
      <c r="J14" s="112" t="s">
        <v>16</v>
      </c>
      <c r="K14" s="112" t="s">
        <v>5</v>
      </c>
      <c r="L14" s="129" t="s">
        <v>7</v>
      </c>
      <c r="M14" s="3" t="s">
        <v>42</v>
      </c>
      <c r="N14" s="2" t="s">
        <v>43</v>
      </c>
      <c r="O14" s="5"/>
      <c r="P14" s="152"/>
      <c r="Q14" s="152"/>
      <c r="R14" s="152"/>
      <c r="S14" s="3"/>
      <c r="T14" s="3"/>
      <c r="V14" s="28" t="s">
        <v>21</v>
      </c>
    </row>
    <row r="15" spans="1:22" ht="12.75">
      <c r="A15" s="22">
        <v>1</v>
      </c>
      <c r="B15" s="32"/>
      <c r="C15" s="33"/>
      <c r="D15" s="33"/>
      <c r="E15" s="34"/>
      <c r="F15" s="34"/>
      <c r="G15" s="34"/>
      <c r="H15" s="35"/>
      <c r="I15" s="36"/>
      <c r="J15" s="37"/>
      <c r="K15" s="161"/>
      <c r="L15" s="38"/>
      <c r="M15" s="1">
        <f>IF(ISBLANK(K15),,IF(V15&gt;5000,'Hinnasto ja ohjeita'!$B$8+('Hinnasto ja ohjeita'!$B$7*L15),'Hinnasto ja ohjeita'!$B$6+('Hinnasto ja ohjeita'!$B$7*L15)))</f>
        <v>0</v>
      </c>
      <c r="N15" s="39">
        <f aca="true" t="shared" si="0" ref="N15:N23">K15*M15</f>
        <v>0</v>
      </c>
      <c r="O15" s="40"/>
      <c r="P15" s="38"/>
      <c r="Q15" s="38"/>
      <c r="R15" s="38"/>
      <c r="S15" s="41">
        <f>IF(P15="koko",VLOOKUP(R15,'Hinnasto ja ohjeita'!$G$6:$I$8,3),IF(P15="osa",VLOOKUP(R15,'Hinnasto ja ohjeita'!$G$9:$I$10,3),))</f>
        <v>0</v>
      </c>
      <c r="T15" s="41">
        <f aca="true" t="shared" si="1" ref="T15:T23">Q15*S15</f>
        <v>0</v>
      </c>
      <c r="V15" s="6">
        <f>P3+K15</f>
        <v>0</v>
      </c>
    </row>
    <row r="16" spans="1:22" ht="12.75">
      <c r="A16" s="22">
        <v>1</v>
      </c>
      <c r="B16" s="42"/>
      <c r="C16" s="43"/>
      <c r="D16" s="43"/>
      <c r="E16" s="44"/>
      <c r="F16" s="44"/>
      <c r="G16" s="44"/>
      <c r="H16" s="35"/>
      <c r="I16" s="45"/>
      <c r="J16" s="46"/>
      <c r="K16" s="162"/>
      <c r="L16" s="43"/>
      <c r="M16" s="1">
        <f>IF(ISBLANK(K16),,IF(V16&gt;5000,'Hinnasto ja ohjeita'!$B$8+('Hinnasto ja ohjeita'!$B$7*L16),'Hinnasto ja ohjeita'!$B$6+('Hinnasto ja ohjeita'!$B$7*L16)))</f>
        <v>0</v>
      </c>
      <c r="N16" s="41">
        <f t="shared" si="0"/>
        <v>0</v>
      </c>
      <c r="O16" s="40"/>
      <c r="P16" s="43"/>
      <c r="Q16" s="43"/>
      <c r="R16" s="43"/>
      <c r="S16" s="1">
        <f>IF(P16="koko",VLOOKUP(R16,'Hinnasto ja ohjeita'!$G$6:$I$8,3),IF(P16="osa",VLOOKUP(R16,'Hinnasto ja ohjeita'!$G$9:$I$10,3),))</f>
        <v>0</v>
      </c>
      <c r="T16" s="41">
        <f t="shared" si="1"/>
        <v>0</v>
      </c>
      <c r="V16" s="6">
        <f aca="true" t="shared" si="2" ref="V16:V32">V15+K16</f>
        <v>0</v>
      </c>
    </row>
    <row r="17" spans="1:22" ht="12.75">
      <c r="A17" s="22">
        <v>1</v>
      </c>
      <c r="B17" s="42"/>
      <c r="C17" s="47"/>
      <c r="D17" s="47"/>
      <c r="E17" s="44"/>
      <c r="F17" s="44"/>
      <c r="G17" s="44"/>
      <c r="H17" s="35"/>
      <c r="I17" s="45"/>
      <c r="J17" s="46"/>
      <c r="K17" s="162"/>
      <c r="L17" s="43"/>
      <c r="M17" s="1">
        <f>IF(ISBLANK(K17),,IF(V17&gt;5000,'Hinnasto ja ohjeita'!$B$8+('Hinnasto ja ohjeita'!$B$7*L17),'Hinnasto ja ohjeita'!$B$6+('Hinnasto ja ohjeita'!$B$7*L17)))</f>
        <v>0</v>
      </c>
      <c r="N17" s="41">
        <f t="shared" si="0"/>
        <v>0</v>
      </c>
      <c r="O17" s="40"/>
      <c r="P17" s="43"/>
      <c r="Q17" s="43"/>
      <c r="R17" s="43"/>
      <c r="S17" s="1">
        <f>IF(P17="koko",VLOOKUP(R17,'Hinnasto ja ohjeita'!$G$6:$I$8,3),IF(P17="osa",VLOOKUP(R17,'Hinnasto ja ohjeita'!$G$9:$I$10,3),))</f>
        <v>0</v>
      </c>
      <c r="T17" s="41">
        <f t="shared" si="1"/>
        <v>0</v>
      </c>
      <c r="V17" s="6">
        <f t="shared" si="2"/>
        <v>0</v>
      </c>
    </row>
    <row r="18" spans="1:22" ht="12.75">
      <c r="A18" s="22">
        <v>1</v>
      </c>
      <c r="B18" s="42"/>
      <c r="C18" s="43"/>
      <c r="D18" s="43"/>
      <c r="E18" s="44"/>
      <c r="F18" s="44"/>
      <c r="G18" s="44"/>
      <c r="H18" s="35"/>
      <c r="I18" s="45"/>
      <c r="J18" s="46"/>
      <c r="K18" s="162"/>
      <c r="L18" s="43"/>
      <c r="M18" s="1">
        <f>IF(ISBLANK(K18),,IF(V18&gt;5000,'Hinnasto ja ohjeita'!$B$8+('Hinnasto ja ohjeita'!$B$7*L18),'Hinnasto ja ohjeita'!$B$6+('Hinnasto ja ohjeita'!$B$7*L18)))</f>
        <v>0</v>
      </c>
      <c r="N18" s="41">
        <f t="shared" si="0"/>
        <v>0</v>
      </c>
      <c r="O18" s="40"/>
      <c r="P18" s="43"/>
      <c r="Q18" s="43"/>
      <c r="R18" s="43"/>
      <c r="S18" s="1">
        <f>IF(P18="koko",VLOOKUP(R18,'Hinnasto ja ohjeita'!$G$6:$I$8,3),IF(P18="osa",VLOOKUP(R18,'Hinnasto ja ohjeita'!$G$9:$I$10,3),))</f>
        <v>0</v>
      </c>
      <c r="T18" s="41">
        <f t="shared" si="1"/>
        <v>0</v>
      </c>
      <c r="V18" s="6">
        <f t="shared" si="2"/>
        <v>0</v>
      </c>
    </row>
    <row r="19" spans="1:22" ht="12.75">
      <c r="A19" s="48">
        <v>1</v>
      </c>
      <c r="B19" s="42"/>
      <c r="C19" s="43"/>
      <c r="D19" s="43"/>
      <c r="E19" s="44"/>
      <c r="F19" s="44"/>
      <c r="G19" s="44"/>
      <c r="H19" s="35"/>
      <c r="I19" s="45"/>
      <c r="J19" s="46"/>
      <c r="K19" s="162"/>
      <c r="L19" s="49"/>
      <c r="M19" s="1">
        <f>IF(ISBLANK(K19),,IF(V19&gt;5000,'Hinnasto ja ohjeita'!$B$8+('Hinnasto ja ohjeita'!$B$7*L19),'Hinnasto ja ohjeita'!$B$6+('Hinnasto ja ohjeita'!$B$7*L19)))</f>
        <v>0</v>
      </c>
      <c r="N19" s="41">
        <f t="shared" si="0"/>
        <v>0</v>
      </c>
      <c r="O19" s="40"/>
      <c r="P19" s="43"/>
      <c r="Q19" s="43"/>
      <c r="R19" s="43"/>
      <c r="S19" s="1">
        <f>IF(P19="koko",VLOOKUP(R19,'Hinnasto ja ohjeita'!$G$6:$I$8,3),IF(P19="osa",VLOOKUP(R19,'Hinnasto ja ohjeita'!$G$9:$I$10,3),))</f>
        <v>0</v>
      </c>
      <c r="T19" s="41">
        <f t="shared" si="1"/>
        <v>0</v>
      </c>
      <c r="V19" s="6">
        <f t="shared" si="2"/>
        <v>0</v>
      </c>
    </row>
    <row r="20" spans="1:22" ht="12.75">
      <c r="A20" s="22">
        <v>1</v>
      </c>
      <c r="B20" s="42"/>
      <c r="C20" s="43"/>
      <c r="D20" s="43"/>
      <c r="E20" s="44"/>
      <c r="F20" s="44"/>
      <c r="G20" s="44"/>
      <c r="H20" s="35"/>
      <c r="I20" s="45"/>
      <c r="J20" s="46"/>
      <c r="K20" s="162"/>
      <c r="L20" s="43"/>
      <c r="M20" s="1">
        <f>IF(ISBLANK(K20),,IF(V20&gt;5000,'Hinnasto ja ohjeita'!$B$8+('Hinnasto ja ohjeita'!$B$7*L20),'Hinnasto ja ohjeita'!$B$6+('Hinnasto ja ohjeita'!$B$7*L20)))</f>
        <v>0</v>
      </c>
      <c r="N20" s="41">
        <f t="shared" si="0"/>
        <v>0</v>
      </c>
      <c r="O20" s="40"/>
      <c r="P20" s="43"/>
      <c r="Q20" s="43"/>
      <c r="R20" s="43"/>
      <c r="S20" s="1">
        <f>IF(P20="koko",VLOOKUP(R20,'Hinnasto ja ohjeita'!$G$6:$I$8,3),IF(P20="osa",VLOOKUP(R20,'Hinnasto ja ohjeita'!$G$9:$I$10,3),))</f>
        <v>0</v>
      </c>
      <c r="T20" s="41">
        <f t="shared" si="1"/>
        <v>0</v>
      </c>
      <c r="V20" s="6">
        <f t="shared" si="2"/>
        <v>0</v>
      </c>
    </row>
    <row r="21" spans="1:22" ht="12.75">
      <c r="A21" s="22">
        <v>1</v>
      </c>
      <c r="B21" s="42"/>
      <c r="C21" s="47"/>
      <c r="D21" s="47"/>
      <c r="E21" s="50"/>
      <c r="F21" s="44"/>
      <c r="G21" s="44"/>
      <c r="H21" s="44"/>
      <c r="I21" s="45"/>
      <c r="J21" s="46"/>
      <c r="K21" s="162"/>
      <c r="L21" s="43"/>
      <c r="M21" s="1">
        <f>IF(ISBLANK(K21),,IF(V21&gt;5000,'Hinnasto ja ohjeita'!$B$8+('Hinnasto ja ohjeita'!$B$7*L21),'Hinnasto ja ohjeita'!$B$6+('Hinnasto ja ohjeita'!$B$7*L21)))</f>
        <v>0</v>
      </c>
      <c r="N21" s="41">
        <f t="shared" si="0"/>
        <v>0</v>
      </c>
      <c r="O21" s="40"/>
      <c r="P21" s="43"/>
      <c r="Q21" s="43"/>
      <c r="R21" s="43"/>
      <c r="S21" s="1">
        <f>IF(P21="koko",VLOOKUP(R21,'Hinnasto ja ohjeita'!$G$6:$I$8,3),IF(P21="osa",VLOOKUP(R21,'Hinnasto ja ohjeita'!$G$9:$I$10,3),))</f>
        <v>0</v>
      </c>
      <c r="T21" s="41">
        <f t="shared" si="1"/>
        <v>0</v>
      </c>
      <c r="V21" s="6">
        <f t="shared" si="2"/>
        <v>0</v>
      </c>
    </row>
    <row r="22" spans="1:22" ht="12.75">
      <c r="A22" s="22">
        <v>1</v>
      </c>
      <c r="B22" s="42"/>
      <c r="C22" s="43"/>
      <c r="D22" s="43"/>
      <c r="E22" s="51"/>
      <c r="F22" s="44"/>
      <c r="G22" s="44"/>
      <c r="H22" s="44"/>
      <c r="I22" s="45"/>
      <c r="J22" s="46"/>
      <c r="K22" s="162"/>
      <c r="L22" s="43"/>
      <c r="M22" s="1">
        <f>IF(ISBLANK(K22),,IF(V22&gt;5000,'Hinnasto ja ohjeita'!$B$8+('Hinnasto ja ohjeita'!$B$7*L22),'Hinnasto ja ohjeita'!$B$6+('Hinnasto ja ohjeita'!$B$7*L22)))</f>
        <v>0</v>
      </c>
      <c r="N22" s="41">
        <f t="shared" si="0"/>
        <v>0</v>
      </c>
      <c r="O22" s="40"/>
      <c r="P22" s="43"/>
      <c r="Q22" s="43"/>
      <c r="R22" s="43"/>
      <c r="S22" s="1">
        <f>IF(P22="koko",VLOOKUP(R22,'Hinnasto ja ohjeita'!$G$6:$I$8,3),IF(P22="osa",VLOOKUP(R22,'Hinnasto ja ohjeita'!$G$9:$I$10,3),))</f>
        <v>0</v>
      </c>
      <c r="T22" s="41">
        <f t="shared" si="1"/>
        <v>0</v>
      </c>
      <c r="V22" s="6">
        <f t="shared" si="2"/>
        <v>0</v>
      </c>
    </row>
    <row r="23" spans="1:22" ht="12.75">
      <c r="A23" s="22">
        <v>1</v>
      </c>
      <c r="B23" s="42"/>
      <c r="C23" s="43"/>
      <c r="D23" s="43"/>
      <c r="E23" s="51"/>
      <c r="F23" s="44"/>
      <c r="G23" s="44"/>
      <c r="H23" s="44"/>
      <c r="I23" s="45"/>
      <c r="J23" s="46"/>
      <c r="K23" s="162"/>
      <c r="L23" s="43"/>
      <c r="M23" s="1">
        <f>IF(ISBLANK(K23),,IF(V23&gt;5000,'Hinnasto ja ohjeita'!$B$8+('Hinnasto ja ohjeita'!$B$7*L23),'Hinnasto ja ohjeita'!$B$6+('Hinnasto ja ohjeita'!$B$7*L23)))</f>
        <v>0</v>
      </c>
      <c r="N23" s="41">
        <f t="shared" si="0"/>
        <v>0</v>
      </c>
      <c r="O23" s="40"/>
      <c r="P23" s="43"/>
      <c r="Q23" s="43"/>
      <c r="R23" s="43"/>
      <c r="S23" s="1">
        <f>IF(P23="koko",VLOOKUP(R23,'Hinnasto ja ohjeita'!$G$6:$I$8,3),IF(P23="osa",VLOOKUP(R23,'Hinnasto ja ohjeita'!$G$9:$I$10,3),))</f>
        <v>0</v>
      </c>
      <c r="T23" s="41">
        <f t="shared" si="1"/>
        <v>0</v>
      </c>
      <c r="V23" s="6">
        <f t="shared" si="2"/>
        <v>0</v>
      </c>
    </row>
    <row r="24" spans="1:22" ht="12.75">
      <c r="A24" s="22">
        <v>1</v>
      </c>
      <c r="B24" s="42"/>
      <c r="C24" s="43"/>
      <c r="D24" s="43"/>
      <c r="E24" s="51"/>
      <c r="F24" s="44"/>
      <c r="G24" s="44"/>
      <c r="H24" s="44"/>
      <c r="I24" s="45"/>
      <c r="J24" s="46"/>
      <c r="K24" s="162"/>
      <c r="L24" s="43"/>
      <c r="M24" s="1">
        <f>IF(ISBLANK(K24),,IF(V24&gt;5000,'Hinnasto ja ohjeita'!$B$8+('Hinnasto ja ohjeita'!$B$7*L24),'Hinnasto ja ohjeita'!$B$6+('Hinnasto ja ohjeita'!$B$7*L24)))</f>
        <v>0</v>
      </c>
      <c r="N24" s="41">
        <f aca="true" t="shared" si="3" ref="N24:N32">K24*M24</f>
        <v>0</v>
      </c>
      <c r="O24" s="40"/>
      <c r="P24" s="43"/>
      <c r="Q24" s="43"/>
      <c r="R24" s="43"/>
      <c r="S24" s="1">
        <f>IF(P24="koko",VLOOKUP(R24,'Hinnasto ja ohjeita'!$G$6:$I$8,3),IF(P24="osa",VLOOKUP(R24,'Hinnasto ja ohjeita'!$G$9:$I$10,3),))</f>
        <v>0</v>
      </c>
      <c r="T24" s="41">
        <f aca="true" t="shared" si="4" ref="T24:T32">Q24*S24</f>
        <v>0</v>
      </c>
      <c r="V24" s="6">
        <f t="shared" si="2"/>
        <v>0</v>
      </c>
    </row>
    <row r="25" spans="1:22" ht="12.75">
      <c r="A25" s="22">
        <v>1</v>
      </c>
      <c r="B25" s="42"/>
      <c r="C25" s="43"/>
      <c r="D25" s="43"/>
      <c r="E25" s="51"/>
      <c r="F25" s="44"/>
      <c r="G25" s="44"/>
      <c r="H25" s="44"/>
      <c r="I25" s="45"/>
      <c r="J25" s="46"/>
      <c r="K25" s="162"/>
      <c r="L25" s="43"/>
      <c r="M25" s="1">
        <f>IF(ISBLANK(K25),,IF(V25&gt;5000,'Hinnasto ja ohjeita'!$B$8+('Hinnasto ja ohjeita'!$B$7*L25),'Hinnasto ja ohjeita'!$B$6+('Hinnasto ja ohjeita'!$B$7*L25)))</f>
        <v>0</v>
      </c>
      <c r="N25" s="41">
        <f t="shared" si="3"/>
        <v>0</v>
      </c>
      <c r="O25" s="40"/>
      <c r="P25" s="43"/>
      <c r="Q25" s="43"/>
      <c r="R25" s="43"/>
      <c r="S25" s="1">
        <f>IF(P25="koko",VLOOKUP(R25,'Hinnasto ja ohjeita'!$G$6:$I$8,3),IF(P25="osa",VLOOKUP(R25,'Hinnasto ja ohjeita'!$G$9:$I$10,3),))</f>
        <v>0</v>
      </c>
      <c r="T25" s="41">
        <f t="shared" si="4"/>
        <v>0</v>
      </c>
      <c r="V25" s="6">
        <f t="shared" si="2"/>
        <v>0</v>
      </c>
    </row>
    <row r="26" spans="1:22" ht="12.75">
      <c r="A26" s="22">
        <v>1</v>
      </c>
      <c r="B26" s="42"/>
      <c r="C26" s="43"/>
      <c r="D26" s="43"/>
      <c r="E26" s="51"/>
      <c r="F26" s="44"/>
      <c r="G26" s="44"/>
      <c r="H26" s="44"/>
      <c r="I26" s="45"/>
      <c r="J26" s="46"/>
      <c r="K26" s="162"/>
      <c r="L26" s="43"/>
      <c r="M26" s="1">
        <f>IF(ISBLANK(K26),,IF(V26&gt;5000,'Hinnasto ja ohjeita'!$B$8+('Hinnasto ja ohjeita'!$B$7*L26),'Hinnasto ja ohjeita'!$B$6+('Hinnasto ja ohjeita'!$B$7*L26)))</f>
        <v>0</v>
      </c>
      <c r="N26" s="41">
        <f t="shared" si="3"/>
        <v>0</v>
      </c>
      <c r="O26" s="40"/>
      <c r="P26" s="43"/>
      <c r="Q26" s="43"/>
      <c r="R26" s="43"/>
      <c r="S26" s="1">
        <f>IF(P26="koko",VLOOKUP(R26,'Hinnasto ja ohjeita'!$G$6:$I$8,3),IF(P26="osa",VLOOKUP(R26,'Hinnasto ja ohjeita'!$G$9:$I$10,3),))</f>
        <v>0</v>
      </c>
      <c r="T26" s="41">
        <f t="shared" si="4"/>
        <v>0</v>
      </c>
      <c r="V26" s="6">
        <f t="shared" si="2"/>
        <v>0</v>
      </c>
    </row>
    <row r="27" spans="1:22" ht="12.75">
      <c r="A27" s="22">
        <v>1</v>
      </c>
      <c r="B27" s="42"/>
      <c r="C27" s="43"/>
      <c r="D27" s="43"/>
      <c r="E27" s="51"/>
      <c r="F27" s="44"/>
      <c r="G27" s="44"/>
      <c r="H27" s="44"/>
      <c r="I27" s="45"/>
      <c r="J27" s="46"/>
      <c r="K27" s="162"/>
      <c r="L27" s="43"/>
      <c r="M27" s="1">
        <f>IF(ISBLANK(K27),,IF(V27&gt;5000,'Hinnasto ja ohjeita'!$B$8+('Hinnasto ja ohjeita'!$B$7*L27),'Hinnasto ja ohjeita'!$B$6+('Hinnasto ja ohjeita'!$B$7*L27)))</f>
        <v>0</v>
      </c>
      <c r="N27" s="41">
        <f t="shared" si="3"/>
        <v>0</v>
      </c>
      <c r="O27" s="40"/>
      <c r="P27" s="43"/>
      <c r="Q27" s="43"/>
      <c r="R27" s="43"/>
      <c r="S27" s="1">
        <f>IF(P27="koko",VLOOKUP(R27,'Hinnasto ja ohjeita'!$G$6:$I$8,3),IF(P27="osa",VLOOKUP(R27,'Hinnasto ja ohjeita'!$G$9:$I$10,3),))</f>
        <v>0</v>
      </c>
      <c r="T27" s="41">
        <f t="shared" si="4"/>
        <v>0</v>
      </c>
      <c r="V27" s="6">
        <f t="shared" si="2"/>
        <v>0</v>
      </c>
    </row>
    <row r="28" spans="1:22" ht="12.75">
      <c r="A28" s="22">
        <v>1</v>
      </c>
      <c r="B28" s="42"/>
      <c r="C28" s="43"/>
      <c r="D28" s="43"/>
      <c r="E28" s="51"/>
      <c r="F28" s="44"/>
      <c r="G28" s="44"/>
      <c r="H28" s="44"/>
      <c r="I28" s="45"/>
      <c r="J28" s="46"/>
      <c r="K28" s="162"/>
      <c r="L28" s="43"/>
      <c r="M28" s="1">
        <f>IF(ISBLANK(K28),,IF(V28&gt;5000,'Hinnasto ja ohjeita'!$B$8+('Hinnasto ja ohjeita'!$B$7*L28),'Hinnasto ja ohjeita'!$B$6+('Hinnasto ja ohjeita'!$B$7*L28)))</f>
        <v>0</v>
      </c>
      <c r="N28" s="41">
        <f t="shared" si="3"/>
        <v>0</v>
      </c>
      <c r="O28" s="40"/>
      <c r="P28" s="43"/>
      <c r="Q28" s="43"/>
      <c r="R28" s="43"/>
      <c r="S28" s="1">
        <f>IF(P28="koko",VLOOKUP(R28,'Hinnasto ja ohjeita'!$G$6:$I$8,3),IF(P28="osa",VLOOKUP(R28,'Hinnasto ja ohjeita'!$G$9:$I$10,3),))</f>
        <v>0</v>
      </c>
      <c r="T28" s="41">
        <f t="shared" si="4"/>
        <v>0</v>
      </c>
      <c r="V28" s="6">
        <f t="shared" si="2"/>
        <v>0</v>
      </c>
    </row>
    <row r="29" spans="1:22" ht="12.75">
      <c r="A29" s="22">
        <v>1</v>
      </c>
      <c r="B29" s="42"/>
      <c r="C29" s="43"/>
      <c r="D29" s="43"/>
      <c r="E29" s="51"/>
      <c r="F29" s="44"/>
      <c r="G29" s="44"/>
      <c r="H29" s="44"/>
      <c r="I29" s="45"/>
      <c r="J29" s="46"/>
      <c r="K29" s="162"/>
      <c r="L29" s="43"/>
      <c r="M29" s="1">
        <f>IF(ISBLANK(K29),,IF(V29&gt;5000,'Hinnasto ja ohjeita'!$B$8+('Hinnasto ja ohjeita'!$B$7*L29),'Hinnasto ja ohjeita'!$B$6+('Hinnasto ja ohjeita'!$B$7*L29)))</f>
        <v>0</v>
      </c>
      <c r="N29" s="41">
        <f t="shared" si="3"/>
        <v>0</v>
      </c>
      <c r="O29" s="40"/>
      <c r="P29" s="43"/>
      <c r="Q29" s="43"/>
      <c r="R29" s="43"/>
      <c r="S29" s="1">
        <f>IF(P29="koko",VLOOKUP(R29,'Hinnasto ja ohjeita'!$G$6:$I$8,3),IF(P29="osa",VLOOKUP(R29,'Hinnasto ja ohjeita'!$G$9:$I$10,3),))</f>
        <v>0</v>
      </c>
      <c r="T29" s="41">
        <f t="shared" si="4"/>
        <v>0</v>
      </c>
      <c r="V29" s="6">
        <f t="shared" si="2"/>
        <v>0</v>
      </c>
    </row>
    <row r="30" spans="1:22" ht="12.75">
      <c r="A30" s="22">
        <v>1</v>
      </c>
      <c r="B30" s="42"/>
      <c r="C30" s="43"/>
      <c r="D30" s="43"/>
      <c r="E30" s="51"/>
      <c r="F30" s="44"/>
      <c r="G30" s="44"/>
      <c r="H30" s="44"/>
      <c r="I30" s="45"/>
      <c r="J30" s="46"/>
      <c r="K30" s="162"/>
      <c r="L30" s="43"/>
      <c r="M30" s="1">
        <f>IF(ISBLANK(K30),,IF(V30&gt;5000,'Hinnasto ja ohjeita'!$B$8+('Hinnasto ja ohjeita'!$B$7*L30),'Hinnasto ja ohjeita'!$B$6+('Hinnasto ja ohjeita'!$B$7*L30)))</f>
        <v>0</v>
      </c>
      <c r="N30" s="41">
        <f t="shared" si="3"/>
        <v>0</v>
      </c>
      <c r="O30" s="40"/>
      <c r="P30" s="43"/>
      <c r="Q30" s="43"/>
      <c r="R30" s="43"/>
      <c r="S30" s="1">
        <f>IF(P30="koko",VLOOKUP(R30,'Hinnasto ja ohjeita'!$G$6:$I$8,3),IF(P30="osa",VLOOKUP(R30,'Hinnasto ja ohjeita'!$G$9:$I$10,3),))</f>
        <v>0</v>
      </c>
      <c r="T30" s="41">
        <f t="shared" si="4"/>
        <v>0</v>
      </c>
      <c r="V30" s="6">
        <f t="shared" si="2"/>
        <v>0</v>
      </c>
    </row>
    <row r="31" spans="1:22" ht="12.75">
      <c r="A31" s="22">
        <v>1</v>
      </c>
      <c r="B31" s="42"/>
      <c r="C31" s="43"/>
      <c r="D31" s="43"/>
      <c r="E31" s="51"/>
      <c r="F31" s="44"/>
      <c r="G31" s="44"/>
      <c r="H31" s="44"/>
      <c r="I31" s="45"/>
      <c r="J31" s="46"/>
      <c r="K31" s="162"/>
      <c r="L31" s="43"/>
      <c r="M31" s="1">
        <f>IF(ISBLANK(K31),,IF(V31&gt;5000,'Hinnasto ja ohjeita'!$B$8+('Hinnasto ja ohjeita'!$B$7*L31),'Hinnasto ja ohjeita'!$B$6+('Hinnasto ja ohjeita'!$B$7*L31)))</f>
        <v>0</v>
      </c>
      <c r="N31" s="41">
        <f t="shared" si="3"/>
        <v>0</v>
      </c>
      <c r="O31" s="40"/>
      <c r="P31" s="43"/>
      <c r="Q31" s="43"/>
      <c r="R31" s="43"/>
      <c r="S31" s="1">
        <f>IF(P31="koko",VLOOKUP(R31,'Hinnasto ja ohjeita'!$G$6:$I$8,3),IF(P31="osa",VLOOKUP(R31,'Hinnasto ja ohjeita'!$G$9:$I$10,3),))</f>
        <v>0</v>
      </c>
      <c r="T31" s="41">
        <f t="shared" si="4"/>
        <v>0</v>
      </c>
      <c r="V31" s="6">
        <f t="shared" si="2"/>
        <v>0</v>
      </c>
    </row>
    <row r="32" spans="1:22" ht="12.75">
      <c r="A32" s="4">
        <v>1</v>
      </c>
      <c r="B32" s="42"/>
      <c r="C32" s="43"/>
      <c r="D32" s="43"/>
      <c r="E32" s="51"/>
      <c r="F32" s="52"/>
      <c r="G32" s="52"/>
      <c r="H32" s="52"/>
      <c r="I32" s="53"/>
      <c r="J32" s="46"/>
      <c r="K32" s="162"/>
      <c r="L32" s="43"/>
      <c r="M32" s="1">
        <f>IF(ISBLANK(K32),,IF(V32&gt;5000,'Hinnasto ja ohjeita'!$B$8+('Hinnasto ja ohjeita'!$B$7*L32),'Hinnasto ja ohjeita'!$B$6+('Hinnasto ja ohjeita'!$B$7*L32)))</f>
        <v>0</v>
      </c>
      <c r="N32" s="41">
        <f t="shared" si="3"/>
        <v>0</v>
      </c>
      <c r="O32" s="40"/>
      <c r="P32" s="43"/>
      <c r="Q32" s="43"/>
      <c r="R32" s="43"/>
      <c r="S32" s="1">
        <f>IF(P32="koko",VLOOKUP(R32,'Hinnasto ja ohjeita'!$G$6:$I$8,3),IF(P32="osa",VLOOKUP(R32,'Hinnasto ja ohjeita'!$G$9:$I$10,3),))</f>
        <v>0</v>
      </c>
      <c r="T32" s="41">
        <f t="shared" si="4"/>
        <v>0</v>
      </c>
      <c r="V32" s="6">
        <f t="shared" si="2"/>
        <v>0</v>
      </c>
    </row>
    <row r="33" spans="1:20" ht="13.5" thickBot="1">
      <c r="A33" s="54"/>
      <c r="B33" s="55" t="s">
        <v>14</v>
      </c>
      <c r="C33" s="56"/>
      <c r="D33" s="56"/>
      <c r="E33" s="57"/>
      <c r="F33" s="58"/>
      <c r="G33" s="58"/>
      <c r="H33" s="58"/>
      <c r="I33" s="59"/>
      <c r="J33" s="56"/>
      <c r="K33" s="60">
        <f>SUM(K15:K32)</f>
        <v>0</v>
      </c>
      <c r="L33" s="60"/>
      <c r="M33" s="56"/>
      <c r="N33" s="61">
        <f>SUM(N15:N32)</f>
        <v>0</v>
      </c>
      <c r="O33" s="61">
        <f>SUM(O15:O32)</f>
        <v>0</v>
      </c>
      <c r="P33" s="56"/>
      <c r="Q33" s="56"/>
      <c r="R33" s="56"/>
      <c r="S33" s="56"/>
      <c r="T33" s="61">
        <f>SUM(T15:T32)</f>
        <v>0</v>
      </c>
    </row>
    <row r="34" spans="1:20" ht="13.5" thickTop="1">
      <c r="A34" s="9"/>
      <c r="D34" s="62"/>
      <c r="E34" s="62"/>
      <c r="F34" s="62"/>
      <c r="G34" s="62"/>
      <c r="H34" s="62"/>
      <c r="I34" s="62"/>
      <c r="J34" s="62"/>
      <c r="K34" s="62"/>
      <c r="L34" s="63"/>
      <c r="M34" s="62"/>
      <c r="N34" s="62"/>
      <c r="O34" s="64"/>
      <c r="P34" s="62"/>
      <c r="Q34" s="62"/>
      <c r="R34" s="62"/>
      <c r="S34" s="62"/>
      <c r="T34" s="64"/>
    </row>
    <row r="35" spans="1:21" s="98" customFormat="1" ht="15" customHeight="1">
      <c r="A35" s="82">
        <v>1</v>
      </c>
      <c r="B35" s="175" t="s">
        <v>10</v>
      </c>
      <c r="C35" s="175"/>
      <c r="D35" s="175"/>
      <c r="E35" s="142" t="s">
        <v>5</v>
      </c>
      <c r="F35" s="142" t="s">
        <v>17</v>
      </c>
      <c r="G35" s="142" t="s">
        <v>43</v>
      </c>
      <c r="H35" s="142" t="s">
        <v>5</v>
      </c>
      <c r="I35" s="142" t="s">
        <v>17</v>
      </c>
      <c r="J35" s="142" t="s">
        <v>43</v>
      </c>
      <c r="K35" s="142" t="s">
        <v>5</v>
      </c>
      <c r="L35" s="142" t="s">
        <v>17</v>
      </c>
      <c r="M35" s="142" t="s">
        <v>43</v>
      </c>
      <c r="N35" s="142" t="s">
        <v>5</v>
      </c>
      <c r="O35" s="142" t="s">
        <v>17</v>
      </c>
      <c r="P35" s="142" t="s">
        <v>43</v>
      </c>
      <c r="Q35" s="142" t="s">
        <v>5</v>
      </c>
      <c r="R35" s="142" t="s">
        <v>17</v>
      </c>
      <c r="S35" s="142" t="s">
        <v>43</v>
      </c>
      <c r="T35" s="98" t="s">
        <v>14</v>
      </c>
      <c r="U35" s="138"/>
    </row>
    <row r="36" spans="2:21" s="98" customFormat="1" ht="15" customHeight="1">
      <c r="B36" s="145"/>
      <c r="C36" s="145"/>
      <c r="D36" s="133"/>
      <c r="E36" s="146">
        <f>Keräily!C31</f>
        <v>0</v>
      </c>
      <c r="F36" s="163">
        <f>IF(Keräily!C31&gt;0,Keräily!C12,)</f>
        <v>0</v>
      </c>
      <c r="G36" s="163">
        <f>E36*F36</f>
        <v>0</v>
      </c>
      <c r="H36" s="146">
        <f>Keräily!D31</f>
        <v>0</v>
      </c>
      <c r="I36" s="163">
        <f>IF(Keräily!D31&gt;0,Keräily!D12,)</f>
        <v>0</v>
      </c>
      <c r="J36" s="163">
        <f>H36*I36</f>
        <v>0</v>
      </c>
      <c r="K36" s="146">
        <f>Keräily!E31</f>
        <v>0</v>
      </c>
      <c r="L36" s="163">
        <f>IF(Keräily!E31&gt;0,Keräily!E12,)</f>
        <v>0</v>
      </c>
      <c r="M36" s="163">
        <f>K36*L36</f>
        <v>0</v>
      </c>
      <c r="N36" s="146">
        <f>Keräily!F31</f>
        <v>0</v>
      </c>
      <c r="O36" s="163">
        <f>IF(Keräily!F31&gt;0,Keräily!F12,)</f>
        <v>0</v>
      </c>
      <c r="P36" s="163">
        <f>N36*O36</f>
        <v>0</v>
      </c>
      <c r="Q36" s="146">
        <f>Keräily!G31</f>
        <v>0</v>
      </c>
      <c r="R36" s="163">
        <f>IF(Keräily!G31&gt;0,Keräily!G12,)</f>
        <v>0</v>
      </c>
      <c r="S36" s="163">
        <f>Q36*R36</f>
        <v>0</v>
      </c>
      <c r="T36" s="147">
        <f>E36+E37+H36+H37+K36+K37+N36+N37+Q36+Q37</f>
        <v>0</v>
      </c>
      <c r="U36" s="147" t="s">
        <v>5</v>
      </c>
    </row>
    <row r="37" spans="2:21" ht="15" customHeight="1">
      <c r="B37" s="66"/>
      <c r="C37" s="67"/>
      <c r="D37" s="65"/>
      <c r="E37" s="68">
        <f>Keräily!H31</f>
        <v>0</v>
      </c>
      <c r="F37" s="164">
        <f>IF(Keräily!H31&gt;0,Keräily!H12,)</f>
        <v>0</v>
      </c>
      <c r="G37" s="165">
        <f>E37*F37</f>
        <v>0</v>
      </c>
      <c r="H37" s="69">
        <f>Keräily!I31</f>
        <v>0</v>
      </c>
      <c r="I37" s="164">
        <f>IF(Keräily!I31&gt;0,Keräily!I12,)</f>
        <v>0</v>
      </c>
      <c r="J37" s="165">
        <f>H37*I37</f>
        <v>0</v>
      </c>
      <c r="K37" s="69">
        <f>Keräily!J31</f>
        <v>0</v>
      </c>
      <c r="L37" s="164">
        <f>IF(Keräily!J31&gt;0,Keräily!J12,)</f>
        <v>0</v>
      </c>
      <c r="M37" s="165">
        <f>K37*L37</f>
        <v>0</v>
      </c>
      <c r="N37" s="69">
        <f>Keräily!K31</f>
        <v>0</v>
      </c>
      <c r="O37" s="164">
        <f>IF(Keräily!K31&gt;0,Keräily!K12,)</f>
        <v>0</v>
      </c>
      <c r="P37" s="165">
        <f>N37*O37</f>
        <v>0</v>
      </c>
      <c r="Q37" s="69">
        <f>Keräily!L31</f>
        <v>0</v>
      </c>
      <c r="R37" s="164">
        <f>IF(Keräily!L31&gt;0,Keräily!L12,)</f>
        <v>0</v>
      </c>
      <c r="S37" s="165">
        <f>Q37*R37</f>
        <v>0</v>
      </c>
      <c r="T37" s="166">
        <f>G36+G37+J36+J37+M36+M37+P36+P37+S36+S37</f>
        <v>0</v>
      </c>
      <c r="U37" s="72" t="s">
        <v>43</v>
      </c>
    </row>
    <row r="38" spans="1:21" s="98" customFormat="1" ht="15" customHeight="1">
      <c r="A38" s="98">
        <v>0</v>
      </c>
      <c r="B38" s="133"/>
      <c r="C38" s="133"/>
      <c r="D38" s="133"/>
      <c r="E38" s="134"/>
      <c r="F38" s="135"/>
      <c r="G38" s="136"/>
      <c r="H38" s="137"/>
      <c r="I38" s="138"/>
      <c r="J38" s="138"/>
      <c r="K38" s="136"/>
      <c r="L38" s="137"/>
      <c r="M38" s="138"/>
      <c r="N38" s="136"/>
      <c r="O38" s="137"/>
      <c r="P38" s="138"/>
      <c r="Q38" s="136"/>
      <c r="R38" s="137"/>
      <c r="S38" s="139"/>
      <c r="T38" s="167"/>
      <c r="U38" s="140"/>
    </row>
    <row r="39" spans="2:22" s="98" customFormat="1" ht="15" customHeight="1">
      <c r="B39" s="133"/>
      <c r="E39" s="141"/>
      <c r="G39" s="142"/>
      <c r="H39" s="142"/>
      <c r="I39" s="142"/>
      <c r="J39" s="143"/>
      <c r="K39" s="143"/>
      <c r="N39" s="142"/>
      <c r="O39" s="143"/>
      <c r="P39" s="142"/>
      <c r="R39" s="142"/>
      <c r="S39" s="142"/>
      <c r="T39" s="144"/>
      <c r="V39" s="142"/>
    </row>
    <row r="40" spans="2:21" ht="12.75" customHeight="1">
      <c r="B40" s="73"/>
      <c r="C40" s="11"/>
      <c r="D40" s="9"/>
      <c r="E40" s="70"/>
      <c r="F40" s="74"/>
      <c r="G40" s="71"/>
      <c r="H40" s="71"/>
      <c r="I40" s="69"/>
      <c r="J40" s="71"/>
      <c r="K40" s="71"/>
      <c r="L40" s="70"/>
      <c r="M40" s="75"/>
      <c r="N40" s="74"/>
      <c r="O40" s="71"/>
      <c r="P40" s="71"/>
      <c r="Q40" s="69"/>
      <c r="R40" s="71"/>
      <c r="S40" s="71"/>
      <c r="T40" s="166"/>
      <c r="U40" s="72"/>
    </row>
    <row r="41" spans="1:20" ht="12.75" customHeight="1">
      <c r="A41" s="8"/>
      <c r="B41" s="9"/>
      <c r="C41" s="9"/>
      <c r="D41" s="76"/>
      <c r="E41" s="65"/>
      <c r="H41" s="77"/>
      <c r="N41" s="78"/>
      <c r="O41" s="78"/>
      <c r="S41" s="78"/>
      <c r="T41" s="18"/>
    </row>
    <row r="42" spans="2:20" s="98" customFormat="1" ht="12">
      <c r="B42" s="99" t="s">
        <v>36</v>
      </c>
      <c r="E42" s="148"/>
      <c r="F42" s="148"/>
      <c r="G42" s="148"/>
      <c r="H42" s="148"/>
      <c r="I42" s="99"/>
      <c r="J42" s="99"/>
      <c r="K42" s="99"/>
      <c r="N42" s="149"/>
      <c r="O42" s="149"/>
      <c r="S42" s="149"/>
      <c r="T42" s="150"/>
    </row>
    <row r="43" spans="14:20" ht="12.75">
      <c r="N43" s="78"/>
      <c r="O43" s="78"/>
      <c r="S43" s="78"/>
      <c r="T43" s="18"/>
    </row>
    <row r="44" spans="2:22" ht="12.75">
      <c r="B44" s="98" t="s">
        <v>44</v>
      </c>
      <c r="E44" s="19"/>
      <c r="F44" s="19"/>
      <c r="G44" s="19"/>
      <c r="H44" s="19"/>
      <c r="L44" s="168"/>
      <c r="M44" s="79"/>
      <c r="N44" s="80"/>
      <c r="O44" s="98"/>
      <c r="P44" s="98"/>
      <c r="Q44" s="19"/>
      <c r="R44" s="19"/>
      <c r="S44" s="81"/>
      <c r="T44" s="21"/>
      <c r="U44" s="9"/>
      <c r="V44" s="9"/>
    </row>
    <row r="45" spans="14:20" ht="12.75">
      <c r="N45" s="78"/>
      <c r="O45" s="78"/>
      <c r="S45" s="78"/>
      <c r="T45" s="18"/>
    </row>
    <row r="46" ht="12.75">
      <c r="R46" s="78"/>
    </row>
    <row r="47" ht="12.75">
      <c r="R47" s="78"/>
    </row>
    <row r="48" ht="12.75">
      <c r="R48" s="78"/>
    </row>
  </sheetData>
  <sheetProtection/>
  <mergeCells count="3">
    <mergeCell ref="B2:U2"/>
    <mergeCell ref="B35:D35"/>
    <mergeCell ref="R1:S1"/>
  </mergeCells>
  <printOptions/>
  <pageMargins left="0.3937007874015748" right="0.35433070866141736" top="0.35" bottom="0.35433070866141736" header="0.31496062992125984" footer="0"/>
  <pageSetup fitToHeight="1" fitToWidth="1" horizontalDpi="300" verticalDpi="300" orientation="landscape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"/>
  <sheetViews>
    <sheetView showGridLines="0" zoomScalePageLayoutView="0" workbookViewId="0" topLeftCell="A1">
      <selection activeCell="F3" sqref="F3"/>
    </sheetView>
  </sheetViews>
  <sheetFormatPr defaultColWidth="8.8515625" defaultRowHeight="12.75"/>
  <cols>
    <col min="1" max="1" width="9.7109375" style="84" customWidth="1"/>
    <col min="2" max="3" width="7.7109375" style="84" customWidth="1"/>
    <col min="4" max="4" width="12.7109375" style="84" customWidth="1"/>
    <col min="5" max="5" width="11.57421875" style="84" customWidth="1"/>
    <col min="6" max="6" width="11.140625" style="84" customWidth="1"/>
    <col min="7" max="7" width="9.140625" style="84" bestFit="1" customWidth="1"/>
    <col min="8" max="16384" width="8.8515625" style="84" customWidth="1"/>
  </cols>
  <sheetData>
    <row r="1" spans="1:6" ht="15.75">
      <c r="A1" s="83" t="s">
        <v>9</v>
      </c>
      <c r="F1" s="85">
        <f ca="1">TODAY()</f>
        <v>41176</v>
      </c>
    </row>
    <row r="2" spans="4:6" ht="12.75">
      <c r="D2" s="84" t="s">
        <v>11</v>
      </c>
      <c r="F2" s="85">
        <v>41425</v>
      </c>
    </row>
    <row r="3" spans="1:16" ht="15.75">
      <c r="A3" s="86" t="s">
        <v>10</v>
      </c>
      <c r="B3" s="87"/>
      <c r="C3" s="87"/>
      <c r="D3" s="86"/>
      <c r="E3" s="87"/>
      <c r="F3" s="87"/>
      <c r="G3" s="86"/>
      <c r="H3" s="87"/>
      <c r="I3" s="87"/>
      <c r="J3" s="87"/>
      <c r="K3" s="87"/>
      <c r="L3" s="87"/>
      <c r="M3" s="87"/>
      <c r="N3" s="87"/>
      <c r="O3" s="87"/>
      <c r="P3" s="87"/>
    </row>
    <row r="4" spans="1:16" ht="12.75">
      <c r="A4" s="87"/>
      <c r="C4" s="87"/>
      <c r="D4" s="87"/>
      <c r="E4" s="87"/>
      <c r="H4" s="87"/>
      <c r="I4" s="87"/>
      <c r="J4" s="87"/>
      <c r="K4" s="87"/>
      <c r="L4" s="87"/>
      <c r="M4" s="87"/>
      <c r="N4" s="87"/>
      <c r="O4" s="87"/>
      <c r="P4" s="87"/>
    </row>
    <row r="5" spans="3:16" ht="12.75">
      <c r="C5" s="87"/>
      <c r="D5" s="87"/>
      <c r="E5" s="87"/>
      <c r="F5" s="89"/>
      <c r="G5" s="87"/>
      <c r="H5" s="88"/>
      <c r="I5" s="96"/>
      <c r="J5" s="87"/>
      <c r="K5" s="87"/>
      <c r="L5" s="87"/>
      <c r="M5" s="87"/>
      <c r="N5" s="87"/>
      <c r="O5" s="87"/>
      <c r="P5" s="87"/>
    </row>
    <row r="6" spans="1:16" ht="12.75">
      <c r="A6" s="89" t="s">
        <v>42</v>
      </c>
      <c r="B6" s="90">
        <v>0.16</v>
      </c>
      <c r="C6" s="87"/>
      <c r="D6" s="90"/>
      <c r="E6" s="90"/>
      <c r="F6" s="91"/>
      <c r="G6" s="90"/>
      <c r="H6" s="92"/>
      <c r="I6" s="91"/>
      <c r="J6" s="87"/>
      <c r="K6" s="87"/>
      <c r="L6" s="87"/>
      <c r="M6" s="87"/>
      <c r="N6" s="87"/>
      <c r="O6" s="87"/>
      <c r="P6" s="87"/>
    </row>
    <row r="7" spans="1:16" ht="12.75">
      <c r="A7" s="90"/>
      <c r="B7" s="90"/>
      <c r="C7" s="90"/>
      <c r="E7" s="90"/>
      <c r="F7" s="91"/>
      <c r="G7" s="90"/>
      <c r="H7" s="92"/>
      <c r="I7" s="91"/>
      <c r="J7" s="93"/>
      <c r="K7" s="93"/>
      <c r="L7" s="87"/>
      <c r="M7" s="87"/>
      <c r="N7" s="87"/>
      <c r="O7" s="87"/>
      <c r="P7" s="87"/>
    </row>
    <row r="8" spans="1:16" ht="12.75">
      <c r="A8" s="90"/>
      <c r="B8" s="91"/>
      <c r="C8" s="90"/>
      <c r="D8" s="90"/>
      <c r="E8" s="90"/>
      <c r="F8" s="91"/>
      <c r="G8" s="90"/>
      <c r="H8" s="92"/>
      <c r="I8" s="91"/>
      <c r="J8" s="93"/>
      <c r="K8" s="93"/>
      <c r="L8" s="87"/>
      <c r="M8" s="87"/>
      <c r="N8" s="87"/>
      <c r="O8" s="87"/>
      <c r="P8" s="87"/>
    </row>
    <row r="9" spans="1:16" ht="12.75">
      <c r="A9" s="87"/>
      <c r="B9" s="87"/>
      <c r="C9" s="90"/>
      <c r="D9" s="90"/>
      <c r="E9" s="90"/>
      <c r="F9" s="91"/>
      <c r="G9" s="90"/>
      <c r="H9" s="92"/>
      <c r="I9" s="91"/>
      <c r="J9" s="93"/>
      <c r="K9" s="93"/>
      <c r="L9" s="87"/>
      <c r="M9" s="87"/>
      <c r="N9" s="87"/>
      <c r="O9" s="87"/>
      <c r="P9" s="87"/>
    </row>
    <row r="10" spans="1:16" ht="12.75">
      <c r="A10" s="87"/>
      <c r="B10" s="87"/>
      <c r="C10" s="87"/>
      <c r="D10" s="87"/>
      <c r="E10" s="90"/>
      <c r="F10" s="91"/>
      <c r="G10" s="90"/>
      <c r="H10" s="92"/>
      <c r="I10" s="91"/>
      <c r="J10" s="87"/>
      <c r="K10" s="87"/>
      <c r="L10" s="87"/>
      <c r="M10" s="87"/>
      <c r="N10" s="87"/>
      <c r="O10" s="87"/>
      <c r="P10" s="87"/>
    </row>
    <row r="11" spans="3:16" ht="12.75">
      <c r="C11" s="87"/>
      <c r="D11" s="87"/>
      <c r="E11" s="87"/>
      <c r="F11" s="94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1:16" ht="12.75">
      <c r="A12" s="87"/>
      <c r="B12" s="87"/>
      <c r="C12" s="87"/>
      <c r="D12" s="87"/>
      <c r="E12" s="87"/>
      <c r="F12" s="94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1:6" ht="12.75">
      <c r="A13" s="87"/>
      <c r="F13" s="95"/>
    </row>
  </sheetData>
  <sheetProtection/>
  <printOptions/>
  <pageMargins left="0.38" right="0.48" top="0.7874015748031497" bottom="0.984251968503937" header="0.5118110236220472" footer="0.5118110236220472"/>
  <pageSetup horizontalDpi="300" verticalDpi="300" orientation="landscape" paperSize="9" r:id="rId1"/>
  <headerFooter alignWithMargins="0">
    <oddHeader>&amp;L&amp;"Tahoma,Regular Kursivoitu\SYSMÄN KUNTA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51"/>
  <sheetViews>
    <sheetView showGridLines="0" showZeros="0" zoomScalePageLayoutView="0" workbookViewId="0" topLeftCell="A3">
      <selection activeCell="H12" sqref="H12"/>
    </sheetView>
  </sheetViews>
  <sheetFormatPr defaultColWidth="8.8515625" defaultRowHeight="12.75"/>
  <cols>
    <col min="1" max="1" width="8.8515625" style="97" customWidth="1"/>
    <col min="2" max="2" width="7.57421875" style="97" customWidth="1"/>
    <col min="3" max="12" width="4.7109375" style="97" customWidth="1"/>
    <col min="13" max="13" width="5.7109375" style="97" customWidth="1"/>
    <col min="14" max="14" width="7.28125" style="84" customWidth="1"/>
    <col min="15" max="16" width="7.28125" style="97" customWidth="1"/>
    <col min="17" max="17" width="8.7109375" style="97" customWidth="1"/>
    <col min="18" max="16384" width="8.8515625" style="97" customWidth="1"/>
  </cols>
  <sheetData>
    <row r="2" ht="12.75">
      <c r="B2" s="98" t="s">
        <v>18</v>
      </c>
    </row>
    <row r="3" ht="12.75">
      <c r="B3" s="98"/>
    </row>
    <row r="4" spans="2:14" ht="12">
      <c r="B4" s="97" t="s">
        <v>40</v>
      </c>
      <c r="N4" s="97"/>
    </row>
    <row r="5" spans="3:14" ht="12">
      <c r="C5" s="98"/>
      <c r="N5" s="97"/>
    </row>
    <row r="6" spans="2:14" ht="12">
      <c r="B6" s="99" t="s">
        <v>41</v>
      </c>
      <c r="N6" s="97"/>
    </row>
    <row r="7" spans="2:14" ht="12">
      <c r="B7" s="99"/>
      <c r="N7" s="97"/>
    </row>
    <row r="8" spans="1:14" ht="12">
      <c r="A8" s="100"/>
      <c r="B8" s="99"/>
      <c r="N8" s="97"/>
    </row>
    <row r="9" spans="1:17" ht="12">
      <c r="A9" s="101"/>
      <c r="B9" s="102" t="s">
        <v>22</v>
      </c>
      <c r="C9" s="103"/>
      <c r="D9" s="103"/>
      <c r="E9" s="103"/>
      <c r="F9" s="103"/>
      <c r="G9" s="103"/>
      <c r="H9" s="103"/>
      <c r="I9" s="103"/>
      <c r="J9" s="103"/>
      <c r="K9" s="103"/>
      <c r="L9" s="104"/>
      <c r="M9" s="102" t="s">
        <v>23</v>
      </c>
      <c r="N9" s="103"/>
      <c r="O9" s="103"/>
      <c r="P9" s="103"/>
      <c r="Q9" s="104"/>
    </row>
    <row r="10" spans="1:17" ht="12">
      <c r="A10" s="26" t="s">
        <v>35</v>
      </c>
      <c r="B10" s="105"/>
      <c r="C10" s="99" t="s">
        <v>26</v>
      </c>
      <c r="D10" s="90"/>
      <c r="E10" s="90"/>
      <c r="F10" s="90"/>
      <c r="G10" s="90"/>
      <c r="H10" s="99" t="s">
        <v>27</v>
      </c>
      <c r="I10" s="90"/>
      <c r="J10" s="90"/>
      <c r="K10" s="90"/>
      <c r="L10" s="106"/>
      <c r="M10" s="105"/>
      <c r="N10" s="107" t="s">
        <v>12</v>
      </c>
      <c r="O10" s="107" t="s">
        <v>12</v>
      </c>
      <c r="P10" s="107" t="s">
        <v>13</v>
      </c>
      <c r="Q10" s="108" t="s">
        <v>13</v>
      </c>
    </row>
    <row r="11" spans="1:17" ht="12">
      <c r="A11" s="26" t="s">
        <v>30</v>
      </c>
      <c r="B11" s="109" t="s">
        <v>24</v>
      </c>
      <c r="C11" s="110">
        <v>0</v>
      </c>
      <c r="D11" s="110">
        <v>1</v>
      </c>
      <c r="E11" s="110">
        <v>2</v>
      </c>
      <c r="F11" s="110">
        <v>3</v>
      </c>
      <c r="G11" s="110">
        <v>4</v>
      </c>
      <c r="H11" s="110"/>
      <c r="I11" s="110">
        <v>1</v>
      </c>
      <c r="J11" s="110">
        <v>2</v>
      </c>
      <c r="K11" s="110">
        <v>3</v>
      </c>
      <c r="L11" s="111">
        <v>4</v>
      </c>
      <c r="M11" s="105" t="s">
        <v>28</v>
      </c>
      <c r="N11" s="107" t="s">
        <v>29</v>
      </c>
      <c r="O11" s="107">
        <v>2</v>
      </c>
      <c r="P11" s="107">
        <v>0</v>
      </c>
      <c r="Q11" s="108">
        <v>1</v>
      </c>
    </row>
    <row r="12" spans="1:17" ht="12">
      <c r="A12" s="26" t="s">
        <v>34</v>
      </c>
      <c r="B12" s="112" t="s">
        <v>25</v>
      </c>
      <c r="C12" s="113">
        <f>'Hinnasto ja ohjeita'!$B$6</f>
        <v>0.16</v>
      </c>
      <c r="D12" s="113">
        <f>'Hinnasto ja ohjeita'!$B$6+'Hinnasto ja ohjeita'!$B$7</f>
        <v>0.16</v>
      </c>
      <c r="E12" s="113">
        <f>'Hinnasto ja ohjeita'!$B$6+2*'Hinnasto ja ohjeita'!$B$7</f>
        <v>0.16</v>
      </c>
      <c r="F12" s="113">
        <f>'Hinnasto ja ohjeita'!$B$6+3*'Hinnasto ja ohjeita'!$B$7</f>
        <v>0.16</v>
      </c>
      <c r="G12" s="113">
        <f>'Hinnasto ja ohjeita'!$B$6+4*'Hinnasto ja ohjeita'!$B$7</f>
        <v>0.16</v>
      </c>
      <c r="H12" s="128">
        <f>'Hinnasto ja ohjeita'!$B$8</f>
        <v>0</v>
      </c>
      <c r="I12" s="113">
        <f>'Hinnasto ja ohjeita'!$B$8+'Hinnasto ja ohjeita'!$B$7</f>
        <v>0</v>
      </c>
      <c r="J12" s="113">
        <f>'Hinnasto ja ohjeita'!$B$8+2*'Hinnasto ja ohjeita'!$B$7</f>
        <v>0</v>
      </c>
      <c r="K12" s="113">
        <f>'Hinnasto ja ohjeita'!$B$8+3*'Hinnasto ja ohjeita'!$B$7</f>
        <v>0</v>
      </c>
      <c r="L12" s="114">
        <f>'Hinnasto ja ohjeita'!$B$8+4*'Hinnasto ja ohjeita'!$B$7</f>
        <v>0</v>
      </c>
      <c r="M12" s="115" t="s">
        <v>25</v>
      </c>
      <c r="N12" s="116">
        <f>'Hinnasto ja ohjeita'!I6</f>
        <v>0</v>
      </c>
      <c r="O12" s="116">
        <f>'Hinnasto ja ohjeita'!I8</f>
        <v>0</v>
      </c>
      <c r="P12" s="116">
        <f>'Hinnasto ja ohjeita'!I9</f>
        <v>0</v>
      </c>
      <c r="Q12" s="117">
        <f>'Hinnasto ja ohjeita'!I10</f>
        <v>0</v>
      </c>
    </row>
    <row r="13" spans="1:17" ht="12">
      <c r="A13" s="118">
        <f>IF(AND(Matkalasku!$A15=1,ISNUMBER(Matkalasku!O15)),Matkalasku!O15,)</f>
        <v>0</v>
      </c>
      <c r="B13" s="153"/>
      <c r="C13" s="154">
        <f>IF(AND(Matkalasku!$A15=1,Matkalasku!$M15=C$12),IF(C$11=Matkalasku!$L15,Matkalasku!$K15,),)</f>
        <v>0</v>
      </c>
      <c r="D13" s="154">
        <f>IF(AND(Matkalasku!$A15=1,Matkalasku!$M15=D$12),IF(D$11=Matkalasku!$L15,Matkalasku!$K15,),)</f>
        <v>0</v>
      </c>
      <c r="E13" s="154">
        <f>IF(AND(Matkalasku!$A15=1,Matkalasku!$M15=E$12),IF(E$11=Matkalasku!$L15,Matkalasku!$K15,),)</f>
        <v>0</v>
      </c>
      <c r="F13" s="154">
        <f>IF(AND(Matkalasku!$A15=1,Matkalasku!$M15=F$12),IF(F$11=Matkalasku!$L15,Matkalasku!$K15,),)</f>
        <v>0</v>
      </c>
      <c r="G13" s="154">
        <f>IF(AND(Matkalasku!$A15=1,Matkalasku!$M15=G$12),IF(G$11=Matkalasku!$L15,Matkalasku!$K15,),)</f>
        <v>0</v>
      </c>
      <c r="H13" s="154">
        <f>IF(AND(Matkalasku!$A15=1,Matkalasku!$M15=H$12),IF(H$11=Matkalasku!$L15,Matkalasku!$K15,),)</f>
        <v>0</v>
      </c>
      <c r="I13" s="154">
        <f>IF(AND(Matkalasku!$A15=1,Matkalasku!$M15=I$12),IF(I$11=Matkalasku!$L15,Matkalasku!$K15,),)</f>
        <v>0</v>
      </c>
      <c r="J13" s="154">
        <f>IF(AND(Matkalasku!$A15=1,Matkalasku!$M15=J$12),IF(J$11=Matkalasku!$L15,Matkalasku!$K15,),)</f>
        <v>0</v>
      </c>
      <c r="K13" s="154">
        <f>IF(AND(Matkalasku!$A15=1,Matkalasku!$M15=K$12),IF(K$11=Matkalasku!$L15,Matkalasku!$K15,),)</f>
        <v>0</v>
      </c>
      <c r="L13" s="155">
        <f>IF(AND(Matkalasku!$A15=1,Matkalasku!$M15=L$12),IF(L$11=Matkalasku!$L15,Matkalasku!$K15,),)</f>
        <v>0</v>
      </c>
      <c r="M13" s="156"/>
      <c r="N13" s="154">
        <f>IF(AND(Matkalasku!$A15=1,Matkalasku!$S15=N$12),Matkalasku!$Q15,)</f>
        <v>0</v>
      </c>
      <c r="O13" s="157">
        <f>IF(AND(Matkalasku!$A15=1,Matkalasku!$S15=O$12),Matkalasku!$Q15,)</f>
        <v>0</v>
      </c>
      <c r="P13" s="157">
        <f>IF(AND(Matkalasku!$A15=1,Matkalasku!$S15=P$12),Matkalasku!$Q15,)</f>
        <v>0</v>
      </c>
      <c r="Q13" s="158">
        <f>IF(AND(Matkalasku!$A15=1,Matkalasku!$S15=Q$12),Matkalasku!$Q15,)</f>
        <v>0</v>
      </c>
    </row>
    <row r="14" spans="1:17" ht="9.75" customHeight="1">
      <c r="A14" s="119">
        <f>IF(AND(Matkalasku!$A16=1,ISNUMBER(Matkalasku!O16)),Matkalasku!O16,)</f>
        <v>0</v>
      </c>
      <c r="B14" s="153"/>
      <c r="C14" s="157">
        <f>IF(AND(Matkalasku!$A16=1,Matkalasku!$M16=C$12),IF(C$11=Matkalasku!$L16,Matkalasku!$K16,),)</f>
        <v>0</v>
      </c>
      <c r="D14" s="157">
        <f>IF(AND(Matkalasku!$A16=1,Matkalasku!$M16=D$12),IF(D$11=Matkalasku!$L16,Matkalasku!$K16,),)</f>
        <v>0</v>
      </c>
      <c r="E14" s="157">
        <f>IF(AND(Matkalasku!$A16=1,Matkalasku!$M16=E$12),IF(E$11=Matkalasku!$L16,Matkalasku!$K16,),)</f>
        <v>0</v>
      </c>
      <c r="F14" s="157">
        <f>IF(AND(Matkalasku!$A16=1,Matkalasku!$M16=F$12),IF(F$11=Matkalasku!$L16,Matkalasku!$K16,),)</f>
        <v>0</v>
      </c>
      <c r="G14" s="157">
        <f>IF(AND(Matkalasku!$A16=1,Matkalasku!$M16=G$12),IF(G$11=Matkalasku!$L16,Matkalasku!$K16,),)</f>
        <v>0</v>
      </c>
      <c r="H14" s="157">
        <f>IF(AND(Matkalasku!$A16=1,Matkalasku!$M16=H$12),IF(H$11=Matkalasku!$L16,Matkalasku!$K16,),)</f>
        <v>0</v>
      </c>
      <c r="I14" s="157">
        <f>IF(AND(Matkalasku!$A16=1,Matkalasku!$M16=I$12),IF(I$11=Matkalasku!$L16,Matkalasku!$K16,),)</f>
        <v>0</v>
      </c>
      <c r="J14" s="157">
        <f>IF(AND(Matkalasku!$A16=1,Matkalasku!$M16=J$12),IF(J$11=Matkalasku!$L16,Matkalasku!$K16,),)</f>
        <v>0</v>
      </c>
      <c r="K14" s="157">
        <f>IF(AND(Matkalasku!$A16=1,Matkalasku!$M16=K$12),IF(K$11=Matkalasku!$L16,Matkalasku!$K16,),)</f>
        <v>0</v>
      </c>
      <c r="L14" s="158">
        <f>IF(AND(Matkalasku!$A16=1,Matkalasku!$M16=L$12),IF(L$11=Matkalasku!$L16,Matkalasku!$K16,),)</f>
        <v>0</v>
      </c>
      <c r="M14" s="156"/>
      <c r="N14" s="157">
        <f>IF(AND(Matkalasku!$A16=1,Matkalasku!$S16=N$12),Matkalasku!$Q16,)</f>
        <v>0</v>
      </c>
      <c r="O14" s="157">
        <f>IF(AND(Matkalasku!$A16=1,Matkalasku!$S16=O$12),Matkalasku!$Q16,)</f>
        <v>0</v>
      </c>
      <c r="P14" s="157">
        <f>IF(AND(Matkalasku!$A16=1,Matkalasku!$S16=P$12),Matkalasku!$Q16,)</f>
        <v>0</v>
      </c>
      <c r="Q14" s="158">
        <f>IF(AND(Matkalasku!$A16=1,Matkalasku!$S16=Q$12),Matkalasku!$Q16,)</f>
        <v>0</v>
      </c>
    </row>
    <row r="15" spans="1:17" ht="9.75" customHeight="1">
      <c r="A15" s="119">
        <f>IF(AND(Matkalasku!$A17=1,ISNUMBER(Matkalasku!O17)),Matkalasku!O17,)</f>
        <v>0</v>
      </c>
      <c r="B15" s="153"/>
      <c r="C15" s="157">
        <f>IF(AND(Matkalasku!$A17=1,Matkalasku!$M17=C$12),IF(C$11=Matkalasku!$L17,Matkalasku!$K17,),)</f>
        <v>0</v>
      </c>
      <c r="D15" s="157">
        <f>IF(AND(Matkalasku!$A17=1,Matkalasku!$M17=D$12),IF(D$11=Matkalasku!$L17,Matkalasku!$K17,),)</f>
        <v>0</v>
      </c>
      <c r="E15" s="157">
        <f>IF(AND(Matkalasku!$A17=1,Matkalasku!$M17=E$12),IF(E$11=Matkalasku!$L17,Matkalasku!$K17,),)</f>
        <v>0</v>
      </c>
      <c r="F15" s="157">
        <f>IF(AND(Matkalasku!$A17=1,Matkalasku!$M17=F$12),IF(F$11=Matkalasku!$L17,Matkalasku!$K17,),)</f>
        <v>0</v>
      </c>
      <c r="G15" s="157">
        <f>IF(AND(Matkalasku!$A17=1,Matkalasku!$M17=G$12),IF(G$11=Matkalasku!$L17,Matkalasku!$K17,),)</f>
        <v>0</v>
      </c>
      <c r="H15" s="157">
        <f>IF(AND(Matkalasku!$A17=1,Matkalasku!$M17=H$12),IF(H$11=Matkalasku!$L17,Matkalasku!$K17,),)</f>
        <v>0</v>
      </c>
      <c r="I15" s="157">
        <f>IF(AND(Matkalasku!$A17=1,Matkalasku!$M17=I$12),IF(I$11=Matkalasku!$L17,Matkalasku!$K17,),)</f>
        <v>0</v>
      </c>
      <c r="J15" s="157">
        <f>IF(AND(Matkalasku!$A17=1,Matkalasku!$M17=J$12),IF(J$11=Matkalasku!$L17,Matkalasku!$K17,),)</f>
        <v>0</v>
      </c>
      <c r="K15" s="157">
        <f>IF(AND(Matkalasku!$A17=1,Matkalasku!$M17=K$12),IF(K$11=Matkalasku!$L17,Matkalasku!$K17,),)</f>
        <v>0</v>
      </c>
      <c r="L15" s="158">
        <f>IF(AND(Matkalasku!$A17=1,Matkalasku!$M17=L$12),IF(L$11=Matkalasku!$L17,Matkalasku!$K17,),)</f>
        <v>0</v>
      </c>
      <c r="M15" s="156"/>
      <c r="N15" s="157">
        <f>IF(AND(Matkalasku!$A17=1,Matkalasku!$S17=N$12),Matkalasku!$Q17,)</f>
        <v>0</v>
      </c>
      <c r="O15" s="157">
        <f>IF(AND(Matkalasku!$A17=1,Matkalasku!$S17=O$12),Matkalasku!$Q17,)</f>
        <v>0</v>
      </c>
      <c r="P15" s="157">
        <f>IF(AND(Matkalasku!$A17=1,Matkalasku!$S17=P$12),Matkalasku!$Q17,)</f>
        <v>0</v>
      </c>
      <c r="Q15" s="158">
        <f>IF(AND(Matkalasku!$A17=1,Matkalasku!$S17=Q$12),Matkalasku!$Q17,)</f>
        <v>0</v>
      </c>
    </row>
    <row r="16" spans="1:17" ht="12">
      <c r="A16" s="119">
        <f>IF(AND(Matkalasku!$A18=1,ISNUMBER(Matkalasku!O18)),Matkalasku!O18,)</f>
        <v>0</v>
      </c>
      <c r="B16" s="153"/>
      <c r="C16" s="157">
        <f>IF(AND(Matkalasku!$A18=1,Matkalasku!$M18=C$12),IF(C$11=Matkalasku!$L18,Matkalasku!$K18,),)</f>
        <v>0</v>
      </c>
      <c r="D16" s="157">
        <f>IF(AND(Matkalasku!$A18=1,Matkalasku!$M18=D$12),IF(D$11=Matkalasku!$L18,Matkalasku!$K18,),)</f>
        <v>0</v>
      </c>
      <c r="E16" s="157">
        <f>IF(AND(Matkalasku!$A18=1,Matkalasku!$M18=E$12),IF(E$11=Matkalasku!$L18,Matkalasku!$K18,),)</f>
        <v>0</v>
      </c>
      <c r="F16" s="157">
        <f>IF(AND(Matkalasku!$A18=1,Matkalasku!$M18=F$12),IF(F$11=Matkalasku!$L18,Matkalasku!$K18,),)</f>
        <v>0</v>
      </c>
      <c r="G16" s="157">
        <f>IF(AND(Matkalasku!$A18=1,Matkalasku!$M18=G$12),IF(G$11=Matkalasku!$L18,Matkalasku!$K18,),)</f>
        <v>0</v>
      </c>
      <c r="H16" s="157">
        <f>IF(AND(Matkalasku!$A18=1,Matkalasku!$M18=H$12),IF(H$11=Matkalasku!$L18,Matkalasku!$K18,),)</f>
        <v>0</v>
      </c>
      <c r="I16" s="157">
        <f>IF(AND(Matkalasku!$A18=1,Matkalasku!$M18=I$12),IF(I$11=Matkalasku!$L18,Matkalasku!$K18,),)</f>
        <v>0</v>
      </c>
      <c r="J16" s="157">
        <f>IF(AND(Matkalasku!$A18=1,Matkalasku!$M18=J$12),IF(J$11=Matkalasku!$L18,Matkalasku!$K18,),)</f>
        <v>0</v>
      </c>
      <c r="K16" s="157">
        <f>IF(AND(Matkalasku!$A18=1,Matkalasku!$M18=K$12),IF(K$11=Matkalasku!$L18,Matkalasku!$K18,),)</f>
        <v>0</v>
      </c>
      <c r="L16" s="158">
        <f>IF(AND(Matkalasku!$A18=1,Matkalasku!$M18=L$12),IF(L$11=Matkalasku!$L18,Matkalasku!$K18,),)</f>
        <v>0</v>
      </c>
      <c r="M16" s="156"/>
      <c r="N16" s="157">
        <f>IF(AND(Matkalasku!$A18=1,Matkalasku!$S18=N$12),Matkalasku!$Q18,)</f>
        <v>0</v>
      </c>
      <c r="O16" s="157">
        <f>IF(AND(Matkalasku!$A18=1,Matkalasku!$S18=O$12),Matkalasku!$Q18,)</f>
        <v>0</v>
      </c>
      <c r="P16" s="157">
        <f>IF(AND(Matkalasku!$A18=1,Matkalasku!$S18=P$12),Matkalasku!$Q18,)</f>
        <v>0</v>
      </c>
      <c r="Q16" s="158">
        <f>IF(AND(Matkalasku!$A18=1,Matkalasku!$S18=Q$12),Matkalasku!$Q18,)</f>
        <v>0</v>
      </c>
    </row>
    <row r="17" spans="1:17" ht="12">
      <c r="A17" s="119">
        <f>IF(AND(Matkalasku!$A19=1,ISNUMBER(Matkalasku!O19)),Matkalasku!O19,)</f>
        <v>0</v>
      </c>
      <c r="B17" s="153"/>
      <c r="C17" s="157">
        <f>IF(AND(Matkalasku!$A19=1,Matkalasku!$M19=C$12),IF(C$11=Matkalasku!$L19,Matkalasku!$K19,),)</f>
        <v>0</v>
      </c>
      <c r="D17" s="157">
        <f>IF(AND(Matkalasku!$A19=1,Matkalasku!$M19=D$12),IF(D$11=Matkalasku!$L19,Matkalasku!$K19,),)</f>
        <v>0</v>
      </c>
      <c r="E17" s="157">
        <f>IF(AND(Matkalasku!$A19=1,Matkalasku!$M19=E$12),IF(E$11=Matkalasku!$L19,Matkalasku!$K19,),)</f>
        <v>0</v>
      </c>
      <c r="F17" s="157">
        <f>IF(AND(Matkalasku!$A19=1,Matkalasku!$M19=F$12),IF(F$11=Matkalasku!$L19,Matkalasku!$K19,),)</f>
        <v>0</v>
      </c>
      <c r="G17" s="157">
        <f>IF(AND(Matkalasku!$A19=1,Matkalasku!$M19=G$12),IF(G$11=Matkalasku!$L19,Matkalasku!$K19,),)</f>
        <v>0</v>
      </c>
      <c r="H17" s="157">
        <f>IF(AND(Matkalasku!$A19=1,Matkalasku!$M19=H$12),IF(H$11=Matkalasku!$L19,Matkalasku!$K19,),)</f>
        <v>0</v>
      </c>
      <c r="I17" s="157">
        <f>IF(AND(Matkalasku!$A19=1,Matkalasku!$M19=I$12),IF(I$11=Matkalasku!$L19,Matkalasku!$K19,),)</f>
        <v>0</v>
      </c>
      <c r="J17" s="157">
        <f>IF(AND(Matkalasku!$A19=1,Matkalasku!$M19=J$12),IF(J$11=Matkalasku!$L19,Matkalasku!$K19,),)</f>
        <v>0</v>
      </c>
      <c r="K17" s="157">
        <f>IF(AND(Matkalasku!$A19=1,Matkalasku!$M19=K$12),IF(K$11=Matkalasku!$L19,Matkalasku!$K19,),)</f>
        <v>0</v>
      </c>
      <c r="L17" s="158">
        <f>IF(AND(Matkalasku!$A19=1,Matkalasku!$M19=L$12),IF(L$11=Matkalasku!$L19,Matkalasku!$K19,),)</f>
        <v>0</v>
      </c>
      <c r="M17" s="156"/>
      <c r="N17" s="157">
        <f>IF(AND(Matkalasku!$A19=1,Matkalasku!$S19=N$12),Matkalasku!$Q19,)</f>
        <v>0</v>
      </c>
      <c r="O17" s="157">
        <f>IF(AND(Matkalasku!$A19=1,Matkalasku!$S19=O$12),Matkalasku!$Q19,)</f>
        <v>0</v>
      </c>
      <c r="P17" s="157">
        <f>IF(AND(Matkalasku!$A19=1,Matkalasku!$S19=P$12),Matkalasku!$Q19,)</f>
        <v>0</v>
      </c>
      <c r="Q17" s="158">
        <f>IF(AND(Matkalasku!$A19=1,Matkalasku!$S19=Q$12),Matkalasku!$Q19,)</f>
        <v>0</v>
      </c>
    </row>
    <row r="18" spans="1:17" ht="12">
      <c r="A18" s="119">
        <f>IF(AND(Matkalasku!$A20=1,ISNUMBER(Matkalasku!O20)),Matkalasku!O20,)</f>
        <v>0</v>
      </c>
      <c r="B18" s="153"/>
      <c r="C18" s="157">
        <f>IF(AND(Matkalasku!$A20=1,Matkalasku!$M20=C$12),IF(C$11=Matkalasku!$L20,Matkalasku!$K20,),)</f>
        <v>0</v>
      </c>
      <c r="D18" s="157">
        <f>IF(AND(Matkalasku!$A20=1,Matkalasku!$M20=D$12),IF(D$11=Matkalasku!$L20,Matkalasku!$K20,),)</f>
        <v>0</v>
      </c>
      <c r="E18" s="157">
        <f>IF(AND(Matkalasku!$A20=1,Matkalasku!$M20=E$12),IF(E$11=Matkalasku!$L20,Matkalasku!$K20,),)</f>
        <v>0</v>
      </c>
      <c r="F18" s="157">
        <f>IF(AND(Matkalasku!$A20=1,Matkalasku!$M20=F$12),IF(F$11=Matkalasku!$L20,Matkalasku!$K20,),)</f>
        <v>0</v>
      </c>
      <c r="G18" s="157">
        <f>IF(AND(Matkalasku!$A20=1,Matkalasku!$M20=G$12),IF(G$11=Matkalasku!$L20,Matkalasku!$K20,),)</f>
        <v>0</v>
      </c>
      <c r="H18" s="157">
        <f>IF(AND(Matkalasku!$A20=1,Matkalasku!$M20=H$12),IF(H$11=Matkalasku!$L20,Matkalasku!$K20,),)</f>
        <v>0</v>
      </c>
      <c r="I18" s="157">
        <f>IF(AND(Matkalasku!$A20=1,Matkalasku!$M20=I$12),IF(I$11=Matkalasku!$L20,Matkalasku!$K20,),)</f>
        <v>0</v>
      </c>
      <c r="J18" s="157">
        <f>IF(AND(Matkalasku!$A20=1,Matkalasku!$M20=J$12),IF(J$11=Matkalasku!$L20,Matkalasku!$K20,),)</f>
        <v>0</v>
      </c>
      <c r="K18" s="157">
        <f>IF(AND(Matkalasku!$A20=1,Matkalasku!$M20=K$12),IF(K$11=Matkalasku!$L20,Matkalasku!$K20,),)</f>
        <v>0</v>
      </c>
      <c r="L18" s="158">
        <f>IF(AND(Matkalasku!$A20=1,Matkalasku!$M20=L$12),IF(L$11=Matkalasku!$L20,Matkalasku!$K20,),)</f>
        <v>0</v>
      </c>
      <c r="M18" s="156"/>
      <c r="N18" s="157">
        <f>IF(AND(Matkalasku!$A20=1,Matkalasku!$S20=N$12),Matkalasku!$Q20,)</f>
        <v>0</v>
      </c>
      <c r="O18" s="157">
        <f>IF(AND(Matkalasku!$A20=1,Matkalasku!$S20=O$12),Matkalasku!$Q20,)</f>
        <v>0</v>
      </c>
      <c r="P18" s="157">
        <f>IF(AND(Matkalasku!$A20=1,Matkalasku!$S20=P$12),Matkalasku!$Q20,)</f>
        <v>0</v>
      </c>
      <c r="Q18" s="158">
        <f>IF(AND(Matkalasku!$A20=1,Matkalasku!$S20=Q$12),Matkalasku!$Q20,)</f>
        <v>0</v>
      </c>
    </row>
    <row r="19" spans="1:17" ht="12">
      <c r="A19" s="119">
        <f>IF(AND(Matkalasku!$A21=1,ISNUMBER(Matkalasku!O21)),Matkalasku!O21,)</f>
        <v>0</v>
      </c>
      <c r="B19" s="153"/>
      <c r="C19" s="157">
        <f>IF(AND(Matkalasku!$A21=1,Matkalasku!$M21=C$12),IF(C$11=Matkalasku!$L21,Matkalasku!$K21,),)</f>
        <v>0</v>
      </c>
      <c r="D19" s="157">
        <f>IF(AND(Matkalasku!$A21=1,Matkalasku!$M21=D$12),IF(D$11=Matkalasku!$L21,Matkalasku!$K21,),)</f>
        <v>0</v>
      </c>
      <c r="E19" s="157">
        <f>IF(AND(Matkalasku!$A21=1,Matkalasku!$M21=E$12),IF(E$11=Matkalasku!$L21,Matkalasku!$K21,),)</f>
        <v>0</v>
      </c>
      <c r="F19" s="157">
        <f>IF(AND(Matkalasku!$A21=1,Matkalasku!$M21=F$12),IF(F$11=Matkalasku!$L21,Matkalasku!$K21,),)</f>
        <v>0</v>
      </c>
      <c r="G19" s="157">
        <f>IF(AND(Matkalasku!$A21=1,Matkalasku!$M21=G$12),IF(G$11=Matkalasku!$L21,Matkalasku!$K21,),)</f>
        <v>0</v>
      </c>
      <c r="H19" s="157">
        <f>IF(AND(Matkalasku!$A21=1,Matkalasku!$M21=H$12),IF(H$11=Matkalasku!$L21,Matkalasku!$K21,),)</f>
        <v>0</v>
      </c>
      <c r="I19" s="157">
        <f>IF(AND(Matkalasku!$A21=1,Matkalasku!$M21=I$12),IF(I$11=Matkalasku!$L21,Matkalasku!$K21,),)</f>
        <v>0</v>
      </c>
      <c r="J19" s="157">
        <f>IF(AND(Matkalasku!$A21=1,Matkalasku!$M21=J$12),IF(J$11=Matkalasku!$L21,Matkalasku!$K21,),)</f>
        <v>0</v>
      </c>
      <c r="K19" s="157">
        <f>IF(AND(Matkalasku!$A21=1,Matkalasku!$M21=K$12),IF(K$11=Matkalasku!$L21,Matkalasku!$K21,),)</f>
        <v>0</v>
      </c>
      <c r="L19" s="158">
        <f>IF(AND(Matkalasku!$A21=1,Matkalasku!$M21=L$12),IF(L$11=Matkalasku!$L21,Matkalasku!$K21,),)</f>
        <v>0</v>
      </c>
      <c r="M19" s="156"/>
      <c r="N19" s="157">
        <f>IF(AND(Matkalasku!$A21=1,Matkalasku!$S21=N$12),Matkalasku!$Q21,)</f>
        <v>0</v>
      </c>
      <c r="O19" s="157">
        <f>IF(AND(Matkalasku!$A21=1,Matkalasku!$S21=O$12),Matkalasku!$Q21,)</f>
        <v>0</v>
      </c>
      <c r="P19" s="157">
        <f>IF(AND(Matkalasku!$A21=1,Matkalasku!$S21=P$12),Matkalasku!$Q21,)</f>
        <v>0</v>
      </c>
      <c r="Q19" s="158">
        <f>IF(AND(Matkalasku!$A21=1,Matkalasku!$S21=Q$12),Matkalasku!$Q21,)</f>
        <v>0</v>
      </c>
    </row>
    <row r="20" spans="1:17" ht="12">
      <c r="A20" s="119">
        <f>IF(AND(Matkalasku!$A22=1,ISNUMBER(Matkalasku!O22)),Matkalasku!O22,)</f>
        <v>0</v>
      </c>
      <c r="B20" s="153"/>
      <c r="C20" s="157">
        <f>IF(AND(Matkalasku!$A22=1,Matkalasku!$M22=C$12),IF(C$11=Matkalasku!$L22,Matkalasku!$K22,),)</f>
        <v>0</v>
      </c>
      <c r="D20" s="157">
        <f>IF(AND(Matkalasku!$A22=1,Matkalasku!$M22=D$12),IF(D$11=Matkalasku!$L22,Matkalasku!$K22,),)</f>
        <v>0</v>
      </c>
      <c r="E20" s="157">
        <f>IF(AND(Matkalasku!$A22=1,Matkalasku!$M22=E$12),IF(E$11=Matkalasku!$L22,Matkalasku!$K22,),)</f>
        <v>0</v>
      </c>
      <c r="F20" s="157">
        <f>IF(AND(Matkalasku!$A22=1,Matkalasku!$M22=F$12),IF(F$11=Matkalasku!$L22,Matkalasku!$K22,),)</f>
        <v>0</v>
      </c>
      <c r="G20" s="157">
        <f>IF(AND(Matkalasku!$A22=1,Matkalasku!$M22=G$12),IF(G$11=Matkalasku!$L22,Matkalasku!$K22,),)</f>
        <v>0</v>
      </c>
      <c r="H20" s="157">
        <f>IF(AND(Matkalasku!$A22=1,Matkalasku!$M22=H$12),IF(H$11=Matkalasku!$L22,Matkalasku!$K22,),)</f>
        <v>0</v>
      </c>
      <c r="I20" s="157">
        <f>IF(AND(Matkalasku!$A22=1,Matkalasku!$M22=I$12),IF(I$11=Matkalasku!$L22,Matkalasku!$K22,),)</f>
        <v>0</v>
      </c>
      <c r="J20" s="157">
        <f>IF(AND(Matkalasku!$A22=1,Matkalasku!$M22=J$12),IF(J$11=Matkalasku!$L22,Matkalasku!$K22,),)</f>
        <v>0</v>
      </c>
      <c r="K20" s="157">
        <f>IF(AND(Matkalasku!$A22=1,Matkalasku!$M22=K$12),IF(K$11=Matkalasku!$L22,Matkalasku!$K22,),)</f>
        <v>0</v>
      </c>
      <c r="L20" s="158">
        <f>IF(AND(Matkalasku!$A22=1,Matkalasku!$M22=L$12),IF(L$11=Matkalasku!$L22,Matkalasku!$K22,),)</f>
        <v>0</v>
      </c>
      <c r="M20" s="156"/>
      <c r="N20" s="157">
        <f>IF(AND(Matkalasku!$A22=1,Matkalasku!$S22=N$12),Matkalasku!$Q22,)</f>
        <v>0</v>
      </c>
      <c r="O20" s="157">
        <f>IF(AND(Matkalasku!$A22=1,Matkalasku!$S22=O$12),Matkalasku!$Q22,)</f>
        <v>0</v>
      </c>
      <c r="P20" s="157">
        <f>IF(AND(Matkalasku!$A22=1,Matkalasku!$S22=P$12),Matkalasku!$Q22,)</f>
        <v>0</v>
      </c>
      <c r="Q20" s="158">
        <f>IF(AND(Matkalasku!$A22=1,Matkalasku!$S22=Q$12),Matkalasku!$Q22,)</f>
        <v>0</v>
      </c>
    </row>
    <row r="21" spans="1:17" ht="12">
      <c r="A21" s="119">
        <f>IF(AND(Matkalasku!$A23=1,ISNUMBER(Matkalasku!O23)),Matkalasku!O23,)</f>
        <v>0</v>
      </c>
      <c r="B21" s="153"/>
      <c r="C21" s="157">
        <f>IF(AND(Matkalasku!$A23=1,Matkalasku!$M23=C$12),IF(C$11=Matkalasku!$L23,Matkalasku!$K23,),)</f>
        <v>0</v>
      </c>
      <c r="D21" s="157">
        <f>IF(AND(Matkalasku!$A23=1,Matkalasku!$M23=D$12),IF(D$11=Matkalasku!$L23,Matkalasku!$K23,),)</f>
        <v>0</v>
      </c>
      <c r="E21" s="157">
        <f>IF(AND(Matkalasku!$A23=1,Matkalasku!$M23=E$12),IF(E$11=Matkalasku!$L23,Matkalasku!$K23,),)</f>
        <v>0</v>
      </c>
      <c r="F21" s="157">
        <f>IF(AND(Matkalasku!$A23=1,Matkalasku!$M23=F$12),IF(F$11=Matkalasku!$L23,Matkalasku!$K23,),)</f>
        <v>0</v>
      </c>
      <c r="G21" s="157">
        <f>IF(AND(Matkalasku!$A23=1,Matkalasku!$M23=G$12),IF(G$11=Matkalasku!$L23,Matkalasku!$K23,),)</f>
        <v>0</v>
      </c>
      <c r="H21" s="157">
        <f>IF(AND(Matkalasku!$A23=1,Matkalasku!$M23=H$12),IF(H$11=Matkalasku!$L23,Matkalasku!$K23,),)</f>
        <v>0</v>
      </c>
      <c r="I21" s="157">
        <f>IF(AND(Matkalasku!$A23=1,Matkalasku!$M23=I$12),IF(I$11=Matkalasku!$L23,Matkalasku!$K23,),)</f>
        <v>0</v>
      </c>
      <c r="J21" s="157">
        <f>IF(AND(Matkalasku!$A23=1,Matkalasku!$M23=J$12),IF(J$11=Matkalasku!$L23,Matkalasku!$K23,),)</f>
        <v>0</v>
      </c>
      <c r="K21" s="157">
        <f>IF(AND(Matkalasku!$A23=1,Matkalasku!$M23=K$12),IF(K$11=Matkalasku!$L23,Matkalasku!$K23,),)</f>
        <v>0</v>
      </c>
      <c r="L21" s="158">
        <f>IF(AND(Matkalasku!$A23=1,Matkalasku!$M23=L$12),IF(L$11=Matkalasku!$L23,Matkalasku!$K23,),)</f>
        <v>0</v>
      </c>
      <c r="M21" s="156"/>
      <c r="N21" s="157">
        <f>IF(AND(Matkalasku!$A23=1,Matkalasku!$S23=N$12),Matkalasku!$Q23,)</f>
        <v>0</v>
      </c>
      <c r="O21" s="157">
        <f>IF(AND(Matkalasku!$A23=1,Matkalasku!$S23=O$12),Matkalasku!$Q23,)</f>
        <v>0</v>
      </c>
      <c r="P21" s="157">
        <f>IF(AND(Matkalasku!$A23=1,Matkalasku!$S23=P$12),Matkalasku!$Q23,)</f>
        <v>0</v>
      </c>
      <c r="Q21" s="158">
        <f>IF(AND(Matkalasku!$A23=1,Matkalasku!$S23=Q$12),Matkalasku!$Q23,)</f>
        <v>0</v>
      </c>
    </row>
    <row r="22" spans="1:17" ht="12">
      <c r="A22" s="119">
        <f>IF(AND(Matkalasku!$A24=1,ISNUMBER(Matkalasku!O24)),Matkalasku!O24,)</f>
        <v>0</v>
      </c>
      <c r="B22" s="153"/>
      <c r="C22" s="157">
        <f>IF(AND(Matkalasku!$A24=1,Matkalasku!$M24=C$12),IF(C$11=Matkalasku!$L24,Matkalasku!$K24,),)</f>
        <v>0</v>
      </c>
      <c r="D22" s="157">
        <f>IF(AND(Matkalasku!$A24=1,Matkalasku!$M24=D$12),IF(D$11=Matkalasku!$L24,Matkalasku!$K24,),)</f>
        <v>0</v>
      </c>
      <c r="E22" s="157">
        <f>IF(AND(Matkalasku!$A24=1,Matkalasku!$M24=E$12),IF(E$11=Matkalasku!$L24,Matkalasku!$K24,),)</f>
        <v>0</v>
      </c>
      <c r="F22" s="157">
        <f>IF(AND(Matkalasku!$A24=1,Matkalasku!$M24=F$12),IF(F$11=Matkalasku!$L24,Matkalasku!$K24,),)</f>
        <v>0</v>
      </c>
      <c r="G22" s="157">
        <f>IF(AND(Matkalasku!$A24=1,Matkalasku!$M24=G$12),IF(G$11=Matkalasku!$L24,Matkalasku!$K24,),)</f>
        <v>0</v>
      </c>
      <c r="H22" s="157">
        <f>IF(AND(Matkalasku!$A24=1,Matkalasku!$M24=H$12),IF(H$11=Matkalasku!$L24,Matkalasku!$K24,),)</f>
        <v>0</v>
      </c>
      <c r="I22" s="157">
        <f>IF(AND(Matkalasku!$A24=1,Matkalasku!$M24=I$12),IF(I$11=Matkalasku!$L24,Matkalasku!$K24,),)</f>
        <v>0</v>
      </c>
      <c r="J22" s="157">
        <f>IF(AND(Matkalasku!$A24=1,Matkalasku!$M24=J$12),IF(J$11=Matkalasku!$L24,Matkalasku!$K24,),)</f>
        <v>0</v>
      </c>
      <c r="K22" s="157">
        <f>IF(AND(Matkalasku!$A24=1,Matkalasku!$M24=K$12),IF(K$11=Matkalasku!$L24,Matkalasku!$K24,),)</f>
        <v>0</v>
      </c>
      <c r="L22" s="158">
        <f>IF(AND(Matkalasku!$A24=1,Matkalasku!$M24=L$12),IF(L$11=Matkalasku!$L24,Matkalasku!$K24,),)</f>
        <v>0</v>
      </c>
      <c r="M22" s="156"/>
      <c r="N22" s="157">
        <f>IF(AND(Matkalasku!$A24=1,Matkalasku!$S24=N$12),Matkalasku!$Q24,)</f>
        <v>0</v>
      </c>
      <c r="O22" s="157">
        <f>IF(AND(Matkalasku!$A24=1,Matkalasku!$S24=O$12),Matkalasku!$Q24,)</f>
        <v>0</v>
      </c>
      <c r="P22" s="157">
        <f>IF(AND(Matkalasku!$A24=1,Matkalasku!$S24=P$12),Matkalasku!$Q24,)</f>
        <v>0</v>
      </c>
      <c r="Q22" s="158">
        <f>IF(AND(Matkalasku!$A24=1,Matkalasku!$S24=Q$12),Matkalasku!$Q24,)</f>
        <v>0</v>
      </c>
    </row>
    <row r="23" spans="1:17" ht="12">
      <c r="A23" s="119">
        <f>IF(AND(Matkalasku!$A25=1,ISNUMBER(Matkalasku!O25)),Matkalasku!O25,)</f>
        <v>0</v>
      </c>
      <c r="B23" s="153"/>
      <c r="C23" s="157">
        <f>IF(AND(Matkalasku!$A25=1,Matkalasku!$M25=C$12),IF(C$11=Matkalasku!$L25,Matkalasku!$K25,),)</f>
        <v>0</v>
      </c>
      <c r="D23" s="157">
        <f>IF(AND(Matkalasku!$A25=1,Matkalasku!$M25=D$12),IF(D$11=Matkalasku!$L25,Matkalasku!$K25,),)</f>
        <v>0</v>
      </c>
      <c r="E23" s="157">
        <f>IF(AND(Matkalasku!$A25=1,Matkalasku!$M25=E$12),IF(E$11=Matkalasku!$L25,Matkalasku!$K25,),)</f>
        <v>0</v>
      </c>
      <c r="F23" s="157">
        <f>IF(AND(Matkalasku!$A25=1,Matkalasku!$M25=F$12),IF(F$11=Matkalasku!$L25,Matkalasku!$K25,),)</f>
        <v>0</v>
      </c>
      <c r="G23" s="157">
        <f>IF(AND(Matkalasku!$A25=1,Matkalasku!$M25=G$12),IF(G$11=Matkalasku!$L25,Matkalasku!$K25,),)</f>
        <v>0</v>
      </c>
      <c r="H23" s="157">
        <f>IF(AND(Matkalasku!$A25=1,Matkalasku!$M25=H$12),IF(H$11=Matkalasku!$L25,Matkalasku!$K25,),)</f>
        <v>0</v>
      </c>
      <c r="I23" s="157">
        <f>IF(AND(Matkalasku!$A25=1,Matkalasku!$M25=I$12),IF(I$11=Matkalasku!$L25,Matkalasku!$K25,),)</f>
        <v>0</v>
      </c>
      <c r="J23" s="157">
        <f>IF(AND(Matkalasku!$A25=1,Matkalasku!$M25=J$12),IF(J$11=Matkalasku!$L25,Matkalasku!$K25,),)</f>
        <v>0</v>
      </c>
      <c r="K23" s="157">
        <f>IF(AND(Matkalasku!$A25=1,Matkalasku!$M25=K$12),IF(K$11=Matkalasku!$L25,Matkalasku!$K25,),)</f>
        <v>0</v>
      </c>
      <c r="L23" s="158">
        <f>IF(AND(Matkalasku!$A25=1,Matkalasku!$M25=L$12),IF(L$11=Matkalasku!$L25,Matkalasku!$K25,),)</f>
        <v>0</v>
      </c>
      <c r="M23" s="156"/>
      <c r="N23" s="157">
        <f>IF(AND(Matkalasku!$A25=1,Matkalasku!$S25=N$12),Matkalasku!$Q25,)</f>
        <v>0</v>
      </c>
      <c r="O23" s="157">
        <f>IF(AND(Matkalasku!$A25=1,Matkalasku!$S25=O$12),Matkalasku!$Q25,)</f>
        <v>0</v>
      </c>
      <c r="P23" s="157">
        <f>IF(AND(Matkalasku!$A25=1,Matkalasku!$S25=P$12),Matkalasku!$Q25,)</f>
        <v>0</v>
      </c>
      <c r="Q23" s="158">
        <f>IF(AND(Matkalasku!$A25=1,Matkalasku!$S25=Q$12),Matkalasku!$Q25,)</f>
        <v>0</v>
      </c>
    </row>
    <row r="24" spans="1:17" ht="12">
      <c r="A24" s="119">
        <f>IF(AND(Matkalasku!$A26=1,ISNUMBER(Matkalasku!O26)),Matkalasku!O26,)</f>
        <v>0</v>
      </c>
      <c r="B24" s="153"/>
      <c r="C24" s="157">
        <f>IF(AND(Matkalasku!$A26=1,Matkalasku!$M26=C$12),IF(C$11=Matkalasku!$L26,Matkalasku!$K26,),)</f>
        <v>0</v>
      </c>
      <c r="D24" s="157">
        <f>IF(AND(Matkalasku!$A26=1,Matkalasku!$M26=D$12),IF(D$11=Matkalasku!$L26,Matkalasku!$K26,),)</f>
        <v>0</v>
      </c>
      <c r="E24" s="157">
        <f>IF(AND(Matkalasku!$A26=1,Matkalasku!$M26=E$12),IF(E$11=Matkalasku!$L26,Matkalasku!$K26,),)</f>
        <v>0</v>
      </c>
      <c r="F24" s="157">
        <f>IF(AND(Matkalasku!$A26=1,Matkalasku!$M26=F$12),IF(F$11=Matkalasku!$L26,Matkalasku!$K26,),)</f>
        <v>0</v>
      </c>
      <c r="G24" s="157">
        <f>IF(AND(Matkalasku!$A26=1,Matkalasku!$M26=G$12),IF(G$11=Matkalasku!$L26,Matkalasku!$K26,),)</f>
        <v>0</v>
      </c>
      <c r="H24" s="157">
        <f>IF(AND(Matkalasku!$A26=1,Matkalasku!$M26=H$12),IF(H$11=Matkalasku!$L26,Matkalasku!$K26,),)</f>
        <v>0</v>
      </c>
      <c r="I24" s="157">
        <f>IF(AND(Matkalasku!$A26=1,Matkalasku!$M26=I$12),IF(I$11=Matkalasku!$L26,Matkalasku!$K26,),)</f>
        <v>0</v>
      </c>
      <c r="J24" s="157">
        <f>IF(AND(Matkalasku!$A26=1,Matkalasku!$M26=J$12),IF(J$11=Matkalasku!$L26,Matkalasku!$K26,),)</f>
        <v>0</v>
      </c>
      <c r="K24" s="157">
        <f>IF(AND(Matkalasku!$A26=1,Matkalasku!$M26=K$12),IF(K$11=Matkalasku!$L26,Matkalasku!$K26,),)</f>
        <v>0</v>
      </c>
      <c r="L24" s="158">
        <f>IF(AND(Matkalasku!$A26=1,Matkalasku!$M26=L$12),IF(L$11=Matkalasku!$L26,Matkalasku!$K26,),)</f>
        <v>0</v>
      </c>
      <c r="M24" s="156"/>
      <c r="N24" s="157">
        <f>IF(AND(Matkalasku!$A26=1,Matkalasku!$S26=N$12),Matkalasku!$Q26,)</f>
        <v>0</v>
      </c>
      <c r="O24" s="157">
        <f>IF(AND(Matkalasku!$A26=1,Matkalasku!$S26=O$12),Matkalasku!$Q26,)</f>
        <v>0</v>
      </c>
      <c r="P24" s="157">
        <f>IF(AND(Matkalasku!$A26=1,Matkalasku!$S26=P$12),Matkalasku!$Q26,)</f>
        <v>0</v>
      </c>
      <c r="Q24" s="158">
        <f>IF(AND(Matkalasku!$A26=1,Matkalasku!$S26=Q$12),Matkalasku!$Q26,)</f>
        <v>0</v>
      </c>
    </row>
    <row r="25" spans="1:17" ht="12">
      <c r="A25" s="119">
        <f>IF(AND(Matkalasku!$A27=1,ISNUMBER(Matkalasku!O27)),Matkalasku!O27,)</f>
        <v>0</v>
      </c>
      <c r="B25" s="153"/>
      <c r="C25" s="157">
        <f>IF(AND(Matkalasku!$A27=1,Matkalasku!$M27=C$12),IF(C$11=Matkalasku!$L27,Matkalasku!$K27,),)</f>
        <v>0</v>
      </c>
      <c r="D25" s="157">
        <f>IF(AND(Matkalasku!$A27=1,Matkalasku!$M27=D$12),IF(D$11=Matkalasku!$L27,Matkalasku!$K27,),)</f>
        <v>0</v>
      </c>
      <c r="E25" s="157">
        <f>IF(AND(Matkalasku!$A27=1,Matkalasku!$M27=E$12),IF(E$11=Matkalasku!$L27,Matkalasku!$K27,),)</f>
        <v>0</v>
      </c>
      <c r="F25" s="157">
        <f>IF(AND(Matkalasku!$A27=1,Matkalasku!$M27=F$12),IF(F$11=Matkalasku!$L27,Matkalasku!$K27,),)</f>
        <v>0</v>
      </c>
      <c r="G25" s="157">
        <f>IF(AND(Matkalasku!$A27=1,Matkalasku!$M27=G$12),IF(G$11=Matkalasku!$L27,Matkalasku!$K27,),)</f>
        <v>0</v>
      </c>
      <c r="H25" s="157">
        <f>IF(AND(Matkalasku!$A27=1,Matkalasku!$M27=H$12),IF(H$11=Matkalasku!$L27,Matkalasku!$K27,),)</f>
        <v>0</v>
      </c>
      <c r="I25" s="157">
        <f>IF(AND(Matkalasku!$A27=1,Matkalasku!$M27=I$12),IF(I$11=Matkalasku!$L27,Matkalasku!$K27,),)</f>
        <v>0</v>
      </c>
      <c r="J25" s="157">
        <f>IF(AND(Matkalasku!$A27=1,Matkalasku!$M27=J$12),IF(J$11=Matkalasku!$L27,Matkalasku!$K27,),)</f>
        <v>0</v>
      </c>
      <c r="K25" s="157">
        <f>IF(AND(Matkalasku!$A27=1,Matkalasku!$M27=K$12),IF(K$11=Matkalasku!$L27,Matkalasku!$K27,),)</f>
        <v>0</v>
      </c>
      <c r="L25" s="158">
        <f>IF(AND(Matkalasku!$A27=1,Matkalasku!$M27=L$12),IF(L$11=Matkalasku!$L27,Matkalasku!$K27,),)</f>
        <v>0</v>
      </c>
      <c r="M25" s="156"/>
      <c r="N25" s="157">
        <f>IF(AND(Matkalasku!$A27=1,Matkalasku!$S27=N$12),Matkalasku!$Q27,)</f>
        <v>0</v>
      </c>
      <c r="O25" s="157">
        <f>IF(AND(Matkalasku!$A27=1,Matkalasku!$S27=O$12),Matkalasku!$Q27,)</f>
        <v>0</v>
      </c>
      <c r="P25" s="157">
        <f>IF(AND(Matkalasku!$A27=1,Matkalasku!$S27=P$12),Matkalasku!$Q27,)</f>
        <v>0</v>
      </c>
      <c r="Q25" s="158">
        <f>IF(AND(Matkalasku!$A27=1,Matkalasku!$S27=Q$12),Matkalasku!$Q27,)</f>
        <v>0</v>
      </c>
    </row>
    <row r="26" spans="1:17" ht="12">
      <c r="A26" s="119">
        <f>IF(AND(Matkalasku!$A28=1,ISNUMBER(Matkalasku!O28)),Matkalasku!O28,)</f>
        <v>0</v>
      </c>
      <c r="B26" s="153"/>
      <c r="C26" s="157">
        <f>IF(AND(Matkalasku!$A28=1,Matkalasku!$M28=C$12),IF(C$11=Matkalasku!$L28,Matkalasku!$K28,),)</f>
        <v>0</v>
      </c>
      <c r="D26" s="157">
        <f>IF(AND(Matkalasku!$A28=1,Matkalasku!$M28=D$12),IF(D$11=Matkalasku!$L28,Matkalasku!$K28,),)</f>
        <v>0</v>
      </c>
      <c r="E26" s="157">
        <f>IF(AND(Matkalasku!$A28=1,Matkalasku!$M28=E$12),IF(E$11=Matkalasku!$L28,Matkalasku!$K28,),)</f>
        <v>0</v>
      </c>
      <c r="F26" s="157">
        <f>IF(AND(Matkalasku!$A28=1,Matkalasku!$M28=F$12),IF(F$11=Matkalasku!$L28,Matkalasku!$K28,),)</f>
        <v>0</v>
      </c>
      <c r="G26" s="157">
        <f>IF(AND(Matkalasku!$A28=1,Matkalasku!$M28=G$12),IF(G$11=Matkalasku!$L28,Matkalasku!$K28,),)</f>
        <v>0</v>
      </c>
      <c r="H26" s="157">
        <f>IF(AND(Matkalasku!$A28=1,Matkalasku!$M28=H$12),IF(H$11=Matkalasku!$L28,Matkalasku!$K28,),)</f>
        <v>0</v>
      </c>
      <c r="I26" s="157">
        <f>IF(AND(Matkalasku!$A28=1,Matkalasku!$M28=I$12),IF(I$11=Matkalasku!$L28,Matkalasku!$K28,),)</f>
        <v>0</v>
      </c>
      <c r="J26" s="157">
        <f>IF(AND(Matkalasku!$A28=1,Matkalasku!$M28=J$12),IF(J$11=Matkalasku!$L28,Matkalasku!$K28,),)</f>
        <v>0</v>
      </c>
      <c r="K26" s="157">
        <f>IF(AND(Matkalasku!$A28=1,Matkalasku!$M28=K$12),IF(K$11=Matkalasku!$L28,Matkalasku!$K28,),)</f>
        <v>0</v>
      </c>
      <c r="L26" s="158">
        <f>IF(AND(Matkalasku!$A28=1,Matkalasku!$M28=L$12),IF(L$11=Matkalasku!$L28,Matkalasku!$K28,),)</f>
        <v>0</v>
      </c>
      <c r="M26" s="156"/>
      <c r="N26" s="157">
        <f>IF(AND(Matkalasku!$A28=1,Matkalasku!$S28=N$12),Matkalasku!$Q28,)</f>
        <v>0</v>
      </c>
      <c r="O26" s="157">
        <f>IF(AND(Matkalasku!$A28=1,Matkalasku!$S28=O$12),Matkalasku!$Q28,)</f>
        <v>0</v>
      </c>
      <c r="P26" s="157">
        <f>IF(AND(Matkalasku!$A28=1,Matkalasku!$S28=P$12),Matkalasku!$Q28,)</f>
        <v>0</v>
      </c>
      <c r="Q26" s="158">
        <f>IF(AND(Matkalasku!$A28=1,Matkalasku!$S28=Q$12),Matkalasku!$Q28,)</f>
        <v>0</v>
      </c>
    </row>
    <row r="27" spans="1:17" ht="12">
      <c r="A27" s="119">
        <f>IF(AND(Matkalasku!$A29=1,ISNUMBER(Matkalasku!O29)),Matkalasku!O29,)</f>
        <v>0</v>
      </c>
      <c r="B27" s="153"/>
      <c r="C27" s="157">
        <f>IF(AND(Matkalasku!$A29=1,Matkalasku!$M29=C$12),IF(C$11=Matkalasku!$L29,Matkalasku!$K29,),)</f>
        <v>0</v>
      </c>
      <c r="D27" s="157">
        <f>IF(AND(Matkalasku!$A29=1,Matkalasku!$M29=D$12),IF(D$11=Matkalasku!$L29,Matkalasku!$K29,),)</f>
        <v>0</v>
      </c>
      <c r="E27" s="157">
        <f>IF(AND(Matkalasku!$A29=1,Matkalasku!$M29=E$12),IF(E$11=Matkalasku!$L29,Matkalasku!$K29,),)</f>
        <v>0</v>
      </c>
      <c r="F27" s="157">
        <f>IF(AND(Matkalasku!$A29=1,Matkalasku!$M29=F$12),IF(F$11=Matkalasku!$L29,Matkalasku!$K29,),)</f>
        <v>0</v>
      </c>
      <c r="G27" s="157">
        <f>IF(AND(Matkalasku!$A29=1,Matkalasku!$M29=G$12),IF(G$11=Matkalasku!$L29,Matkalasku!$K29,),)</f>
        <v>0</v>
      </c>
      <c r="H27" s="157">
        <f>IF(AND(Matkalasku!$A29=1,Matkalasku!$M29=H$12),IF(H$11=Matkalasku!$L29,Matkalasku!$K29,),)</f>
        <v>0</v>
      </c>
      <c r="I27" s="157">
        <f>IF(AND(Matkalasku!$A29=1,Matkalasku!$M29=I$12),IF(I$11=Matkalasku!$L29,Matkalasku!$K29,),)</f>
        <v>0</v>
      </c>
      <c r="J27" s="157">
        <f>IF(AND(Matkalasku!$A29=1,Matkalasku!$M29=J$12),IF(J$11=Matkalasku!$L29,Matkalasku!$K29,),)</f>
        <v>0</v>
      </c>
      <c r="K27" s="157">
        <f>IF(AND(Matkalasku!$A29=1,Matkalasku!$M29=K$12),IF(K$11=Matkalasku!$L29,Matkalasku!$K29,),)</f>
        <v>0</v>
      </c>
      <c r="L27" s="158">
        <f>IF(AND(Matkalasku!$A29=1,Matkalasku!$M29=L$12),IF(L$11=Matkalasku!$L29,Matkalasku!$K29,),)</f>
        <v>0</v>
      </c>
      <c r="M27" s="156"/>
      <c r="N27" s="157">
        <f>IF(AND(Matkalasku!$A29=1,Matkalasku!$S29=N$12),Matkalasku!$Q29,)</f>
        <v>0</v>
      </c>
      <c r="O27" s="157">
        <f>IF(AND(Matkalasku!$A29=1,Matkalasku!$S29=O$12),Matkalasku!$Q29,)</f>
        <v>0</v>
      </c>
      <c r="P27" s="157">
        <f>IF(AND(Matkalasku!$A29=1,Matkalasku!$S29=P$12),Matkalasku!$Q29,)</f>
        <v>0</v>
      </c>
      <c r="Q27" s="158">
        <f>IF(AND(Matkalasku!$A29=1,Matkalasku!$S29=Q$12),Matkalasku!$Q29,)</f>
        <v>0</v>
      </c>
    </row>
    <row r="28" spans="1:17" ht="12">
      <c r="A28" s="119">
        <f>IF(AND(Matkalasku!$A30=1,ISNUMBER(Matkalasku!O30)),Matkalasku!O30,)</f>
        <v>0</v>
      </c>
      <c r="B28" s="153"/>
      <c r="C28" s="157">
        <f>IF(AND(Matkalasku!$A30=1,Matkalasku!$M30=C$12),IF(C$11=Matkalasku!$L30,Matkalasku!$K30,),)</f>
        <v>0</v>
      </c>
      <c r="D28" s="157">
        <f>IF(AND(Matkalasku!$A30=1,Matkalasku!$M30=D$12),IF(D$11=Matkalasku!$L30,Matkalasku!$K30,),)</f>
        <v>0</v>
      </c>
      <c r="E28" s="157">
        <f>IF(AND(Matkalasku!$A30=1,Matkalasku!$M30=E$12),IF(E$11=Matkalasku!$L30,Matkalasku!$K30,),)</f>
        <v>0</v>
      </c>
      <c r="F28" s="157">
        <f>IF(AND(Matkalasku!$A30=1,Matkalasku!$M30=F$12),IF(F$11=Matkalasku!$L30,Matkalasku!$K30,),)</f>
        <v>0</v>
      </c>
      <c r="G28" s="157">
        <f>IF(AND(Matkalasku!$A30=1,Matkalasku!$M30=G$12),IF(G$11=Matkalasku!$L30,Matkalasku!$K30,),)</f>
        <v>0</v>
      </c>
      <c r="H28" s="157">
        <f>IF(AND(Matkalasku!$A30=1,Matkalasku!$M30=H$12),IF(H$11=Matkalasku!$L30,Matkalasku!$K30,),)</f>
        <v>0</v>
      </c>
      <c r="I28" s="157">
        <f>IF(AND(Matkalasku!$A30=1,Matkalasku!$M30=I$12),IF(I$11=Matkalasku!$L30,Matkalasku!$K30,),)</f>
        <v>0</v>
      </c>
      <c r="J28" s="157">
        <f>IF(AND(Matkalasku!$A30=1,Matkalasku!$M30=J$12),IF(J$11=Matkalasku!$L30,Matkalasku!$K30,),)</f>
        <v>0</v>
      </c>
      <c r="K28" s="157">
        <f>IF(AND(Matkalasku!$A30=1,Matkalasku!$M30=K$12),IF(K$11=Matkalasku!$L30,Matkalasku!$K30,),)</f>
        <v>0</v>
      </c>
      <c r="L28" s="158">
        <f>IF(AND(Matkalasku!$A30=1,Matkalasku!$M30=L$12),IF(L$11=Matkalasku!$L30,Matkalasku!$K30,),)</f>
        <v>0</v>
      </c>
      <c r="M28" s="156"/>
      <c r="N28" s="157">
        <f>IF(AND(Matkalasku!$A30=1,Matkalasku!$S30=N$12),Matkalasku!$Q30,)</f>
        <v>0</v>
      </c>
      <c r="O28" s="157">
        <f>IF(AND(Matkalasku!$A30=1,Matkalasku!$S30=O$12),Matkalasku!$Q30,)</f>
        <v>0</v>
      </c>
      <c r="P28" s="157">
        <f>IF(AND(Matkalasku!$A30=1,Matkalasku!$S30=P$12),Matkalasku!$Q30,)</f>
        <v>0</v>
      </c>
      <c r="Q28" s="158">
        <f>IF(AND(Matkalasku!$A30=1,Matkalasku!$S30=Q$12),Matkalasku!$Q30,)</f>
        <v>0</v>
      </c>
    </row>
    <row r="29" spans="1:17" ht="12">
      <c r="A29" s="119">
        <f>IF(AND(Matkalasku!$A31=1,ISNUMBER(Matkalasku!O31)),Matkalasku!O31,)</f>
        <v>0</v>
      </c>
      <c r="B29" s="153"/>
      <c r="C29" s="157">
        <f>IF(AND(Matkalasku!$A31=1,Matkalasku!$M31=C$12),IF(C$11=Matkalasku!$L31,Matkalasku!$K31,),)</f>
        <v>0</v>
      </c>
      <c r="D29" s="157">
        <f>IF(AND(Matkalasku!$A31=1,Matkalasku!$M31=D$12),IF(D$11=Matkalasku!$L31,Matkalasku!$K31,),)</f>
        <v>0</v>
      </c>
      <c r="E29" s="157">
        <f>IF(AND(Matkalasku!$A31=1,Matkalasku!$M31=E$12),IF(E$11=Matkalasku!$L31,Matkalasku!$K31,),)</f>
        <v>0</v>
      </c>
      <c r="F29" s="157">
        <f>IF(AND(Matkalasku!$A31=1,Matkalasku!$M31=F$12),IF(F$11=Matkalasku!$L31,Matkalasku!$K31,),)</f>
        <v>0</v>
      </c>
      <c r="G29" s="157">
        <f>IF(AND(Matkalasku!$A31=1,Matkalasku!$M31=G$12),IF(G$11=Matkalasku!$L31,Matkalasku!$K31,),)</f>
        <v>0</v>
      </c>
      <c r="H29" s="157">
        <f>IF(AND(Matkalasku!$A31=1,Matkalasku!$M31=H$12),IF(H$11=Matkalasku!$L31,Matkalasku!$K31,),)</f>
        <v>0</v>
      </c>
      <c r="I29" s="157">
        <f>IF(AND(Matkalasku!$A31=1,Matkalasku!$M31=I$12),IF(I$11=Matkalasku!$L31,Matkalasku!$K31,),)</f>
        <v>0</v>
      </c>
      <c r="J29" s="157">
        <f>IF(AND(Matkalasku!$A31=1,Matkalasku!$M31=J$12),IF(J$11=Matkalasku!$L31,Matkalasku!$K31,),)</f>
        <v>0</v>
      </c>
      <c r="K29" s="157">
        <f>IF(AND(Matkalasku!$A31=1,Matkalasku!$M31=K$12),IF(K$11=Matkalasku!$L31,Matkalasku!$K31,),)</f>
        <v>0</v>
      </c>
      <c r="L29" s="158">
        <f>IF(AND(Matkalasku!$A31=1,Matkalasku!$M31=L$12),IF(L$11=Matkalasku!$L31,Matkalasku!$K31,),)</f>
        <v>0</v>
      </c>
      <c r="M29" s="156"/>
      <c r="N29" s="157">
        <f>IF(AND(Matkalasku!$A31=1,Matkalasku!$S31=N$12),Matkalasku!$Q31,)</f>
        <v>0</v>
      </c>
      <c r="O29" s="157">
        <f>IF(AND(Matkalasku!$A31=1,Matkalasku!$S31=O$12),Matkalasku!$Q31,)</f>
        <v>0</v>
      </c>
      <c r="P29" s="157">
        <f>IF(AND(Matkalasku!$A31=1,Matkalasku!$S31=P$12),Matkalasku!$Q31,)</f>
        <v>0</v>
      </c>
      <c r="Q29" s="158">
        <f>IF(AND(Matkalasku!$A31=1,Matkalasku!$S31=Q$12),Matkalasku!$Q31,)</f>
        <v>0</v>
      </c>
    </row>
    <row r="30" spans="1:17" ht="12">
      <c r="A30" s="120">
        <f>IF(AND(Matkalasku!$A32=1,ISNUMBER(Matkalasku!O32)),Matkalasku!O32,)</f>
        <v>0</v>
      </c>
      <c r="B30" s="153"/>
      <c r="C30" s="159">
        <f>IF(AND(Matkalasku!$A32=1,Matkalasku!$M32=C$12),IF(C$11=Matkalasku!$L32,Matkalasku!$K32,),)</f>
        <v>0</v>
      </c>
      <c r="D30" s="159">
        <f>IF(AND(Matkalasku!$A32=1,Matkalasku!$M32=D$12),IF(D$11=Matkalasku!$L32,Matkalasku!$K32,),)</f>
        <v>0</v>
      </c>
      <c r="E30" s="159">
        <f>IF(AND(Matkalasku!$A32=1,Matkalasku!$M32=E$12),IF(E$11=Matkalasku!$L32,Matkalasku!$K32,),)</f>
        <v>0</v>
      </c>
      <c r="F30" s="159">
        <f>IF(AND(Matkalasku!$A32=1,Matkalasku!$M32=F$12),IF(F$11=Matkalasku!$L32,Matkalasku!$K32,),)</f>
        <v>0</v>
      </c>
      <c r="G30" s="159">
        <f>IF(AND(Matkalasku!$A32=1,Matkalasku!$M32=G$12),IF(G$11=Matkalasku!$L32,Matkalasku!$K32,),)</f>
        <v>0</v>
      </c>
      <c r="H30" s="159">
        <f>IF(AND(Matkalasku!$A32=1,Matkalasku!$M32=H$12),IF(H$11=Matkalasku!$L32,Matkalasku!$K32,),)</f>
        <v>0</v>
      </c>
      <c r="I30" s="159">
        <f>IF(AND(Matkalasku!$A32=1,Matkalasku!$M32=I$12),IF(I$11=Matkalasku!$L32,Matkalasku!$K32,),)</f>
        <v>0</v>
      </c>
      <c r="J30" s="159">
        <f>IF(AND(Matkalasku!$A32=1,Matkalasku!$M32=J$12),IF(J$11=Matkalasku!$L32,Matkalasku!$K32,),)</f>
        <v>0</v>
      </c>
      <c r="K30" s="159">
        <f>IF(AND(Matkalasku!$A32=1,Matkalasku!$M32=K$12),IF(K$11=Matkalasku!$L32,Matkalasku!$K32,),)</f>
        <v>0</v>
      </c>
      <c r="L30" s="160">
        <f>IF(AND(Matkalasku!$A32=1,Matkalasku!$M32=L$12),IF(L$11=Matkalasku!$L32,Matkalasku!$K32,),)</f>
        <v>0</v>
      </c>
      <c r="M30" s="156"/>
      <c r="N30" s="157">
        <f>IF(AND(Matkalasku!$A32=1,Matkalasku!$S32=N$12),Matkalasku!$Q32,)</f>
        <v>0</v>
      </c>
      <c r="O30" s="157">
        <f>IF(AND(Matkalasku!$A32=1,Matkalasku!$S32=O$12),Matkalasku!$Q32,)</f>
        <v>0</v>
      </c>
      <c r="P30" s="157">
        <f>IF(AND(Matkalasku!$A32=1,Matkalasku!$S32=P$12),Matkalasku!$Q32,)</f>
        <v>0</v>
      </c>
      <c r="Q30" s="158">
        <f>IF(AND(Matkalasku!$A32=1,Matkalasku!$S32=Q$12),Matkalasku!$Q32,)</f>
        <v>0</v>
      </c>
    </row>
    <row r="31" spans="1:17" ht="12.75" thickBot="1">
      <c r="A31" s="121">
        <f>SUM(A13:A30)</f>
        <v>0</v>
      </c>
      <c r="B31" s="122" t="s">
        <v>37</v>
      </c>
      <c r="C31" s="123">
        <f aca="true" t="shared" si="0" ref="C31:L31">SUM(C13:C30)</f>
        <v>0</v>
      </c>
      <c r="D31" s="123">
        <f t="shared" si="0"/>
        <v>0</v>
      </c>
      <c r="E31" s="123">
        <f t="shared" si="0"/>
        <v>0</v>
      </c>
      <c r="F31" s="123">
        <f t="shared" si="0"/>
        <v>0</v>
      </c>
      <c r="G31" s="123">
        <f t="shared" si="0"/>
        <v>0</v>
      </c>
      <c r="H31" s="123">
        <f t="shared" si="0"/>
        <v>0</v>
      </c>
      <c r="I31" s="123">
        <f t="shared" si="0"/>
        <v>0</v>
      </c>
      <c r="J31" s="123">
        <f t="shared" si="0"/>
        <v>0</v>
      </c>
      <c r="K31" s="123">
        <f t="shared" si="0"/>
        <v>0</v>
      </c>
      <c r="L31" s="124">
        <f t="shared" si="0"/>
        <v>0</v>
      </c>
      <c r="M31" s="125" t="s">
        <v>37</v>
      </c>
      <c r="N31" s="126">
        <f>SUM(N13:N30)</f>
        <v>0</v>
      </c>
      <c r="O31" s="126">
        <f>SUM(O13:O30)</f>
        <v>0</v>
      </c>
      <c r="P31" s="126">
        <f>SUM(P13:P30)</f>
        <v>0</v>
      </c>
      <c r="Q31" s="127">
        <f>SUM(Q13:Q30)</f>
        <v>0</v>
      </c>
    </row>
    <row r="32" ht="13.5" thickTop="1"/>
    <row r="33" ht="12">
      <c r="N33" s="97"/>
    </row>
    <row r="34" spans="2:14" ht="12">
      <c r="B34" s="98"/>
      <c r="N34" s="97"/>
    </row>
    <row r="35" spans="7:14" ht="12">
      <c r="G35" s="90"/>
      <c r="N35" s="97"/>
    </row>
    <row r="36" spans="7:14" ht="12">
      <c r="G36" s="90"/>
      <c r="N36" s="97"/>
    </row>
    <row r="37" spans="7:14" ht="12">
      <c r="G37" s="90"/>
      <c r="N37" s="97"/>
    </row>
    <row r="38" spans="7:14" ht="12">
      <c r="G38" s="90"/>
      <c r="N38" s="97"/>
    </row>
    <row r="39" spans="7:14" ht="12">
      <c r="G39" s="90"/>
      <c r="N39" s="97"/>
    </row>
    <row r="40" spans="7:14" ht="12">
      <c r="G40" s="90"/>
      <c r="N40" s="97"/>
    </row>
    <row r="41" spans="7:14" ht="12">
      <c r="G41" s="90"/>
      <c r="N41" s="97"/>
    </row>
    <row r="42" spans="7:14" ht="12">
      <c r="G42" s="90"/>
      <c r="N42" s="97"/>
    </row>
    <row r="43" spans="7:14" ht="12">
      <c r="G43" s="90"/>
      <c r="N43" s="97"/>
    </row>
    <row r="44" spans="7:14" ht="12">
      <c r="G44" s="90"/>
      <c r="N44" s="97"/>
    </row>
    <row r="45" spans="7:14" ht="12">
      <c r="G45" s="90"/>
      <c r="N45" s="97"/>
    </row>
    <row r="46" spans="7:14" ht="12">
      <c r="G46" s="90"/>
      <c r="N46" s="97"/>
    </row>
    <row r="47" spans="7:14" ht="12">
      <c r="G47" s="90"/>
      <c r="N47" s="97"/>
    </row>
    <row r="48" spans="7:14" ht="12">
      <c r="G48" s="90"/>
      <c r="N48" s="97"/>
    </row>
    <row r="49" spans="7:14" ht="12">
      <c r="G49" s="90"/>
      <c r="N49" s="97"/>
    </row>
    <row r="50" spans="7:14" ht="12">
      <c r="G50" s="90"/>
      <c r="N50" s="97"/>
    </row>
    <row r="51" ht="12">
      <c r="N51" s="97"/>
    </row>
  </sheetData>
  <sheetProtection sheet="1" objects="1" scenarios="1"/>
  <printOptions horizontalCentered="1"/>
  <pageMargins left="0.35433070866141736" right="0.31496062992125984" top="0.5118110236220472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Sysmän kunta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Matkalaskulomake 2012</dc:title>
  <dc:subject/>
  <dc:creator>Leena Kettunen</dc:creator>
  <cp:keywords/>
  <dc:description/>
  <cp:lastModifiedBy>oem</cp:lastModifiedBy>
  <cp:lastPrinted>2012-09-24T09:55:34Z</cp:lastPrinted>
  <dcterms:created xsi:type="dcterms:W3CDTF">1998-09-24T05:09:22Z</dcterms:created>
  <dcterms:modified xsi:type="dcterms:W3CDTF">2012-09-24T10:16:37Z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Asiakirja</vt:lpwstr>
  </property>
  <property fmtid="{D5CDD505-2E9C-101B-9397-08002B2CF9AE}" pid="3" name="Kuvaus">
    <vt:lpwstr>Matkalaskulomake 2012</vt:lpwstr>
  </property>
</Properties>
</file>